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 tabRatio="835"/>
  </bookViews>
  <sheets>
    <sheet name="Příjmy 2015 shrnutí" sheetId="3" r:id="rId1"/>
    <sheet name="Příjmy 2015 - podrobně" sheetId="6" r:id="rId2"/>
    <sheet name="Výdaje 2015 - shrnutí" sheetId="2" r:id="rId3"/>
    <sheet name="Plán investic 2015" sheetId="53" r:id="rId4"/>
    <sheet name="1014" sheetId="10" r:id="rId5"/>
    <sheet name="1031" sheetId="11" r:id="rId6"/>
    <sheet name="1036" sheetId="12" r:id="rId7"/>
    <sheet name="2212" sheetId="13" r:id="rId8"/>
    <sheet name="2310" sheetId="16" r:id="rId9"/>
    <sheet name="2321" sheetId="17" r:id="rId10"/>
    <sheet name="3111" sheetId="18" r:id="rId11"/>
    <sheet name="3113" sheetId="20" r:id="rId12"/>
    <sheet name="3231" sheetId="19" r:id="rId13"/>
    <sheet name="3314" sheetId="21" r:id="rId14"/>
    <sheet name="3319" sheetId="22" r:id="rId15"/>
    <sheet name="3326" sheetId="54" r:id="rId16"/>
    <sheet name="3330" sheetId="23" r:id="rId17"/>
    <sheet name="3412" sheetId="24" r:id="rId18"/>
    <sheet name="3419" sheetId="25" r:id="rId19"/>
    <sheet name="3421" sheetId="26" r:id="rId20"/>
    <sheet name="3612" sheetId="28" r:id="rId21"/>
    <sheet name="3613" sheetId="29" r:id="rId22"/>
    <sheet name="3631" sheetId="31" r:id="rId23"/>
    <sheet name="3632" sheetId="33" r:id="rId24"/>
    <sheet name="3722" sheetId="32" r:id="rId25"/>
    <sheet name="3745" sheetId="34" r:id="rId26"/>
    <sheet name="3900" sheetId="35" r:id="rId27"/>
    <sheet name="4339" sheetId="36" r:id="rId28"/>
    <sheet name="4351" sheetId="37" r:id="rId29"/>
    <sheet name="5212" sheetId="38" r:id="rId30"/>
    <sheet name="5311" sheetId="39" r:id="rId31"/>
    <sheet name="5512" sheetId="40" r:id="rId32"/>
    <sheet name="6112" sheetId="42" r:id="rId33"/>
    <sheet name="6171" sheetId="44" r:id="rId34"/>
    <sheet name="6310" sheetId="45" r:id="rId35"/>
    <sheet name="6330" sheetId="48" r:id="rId36"/>
    <sheet name="6399" sheetId="47" r:id="rId37"/>
    <sheet name="6402" sheetId="50" r:id="rId38"/>
    <sheet name="6409" sheetId="51" r:id="rId39"/>
    <sheet name="Vytváření rezerv" sheetId="52" r:id="rId40"/>
  </sheets>
  <calcPr calcId="125725"/>
</workbook>
</file>

<file path=xl/calcChain.xml><?xml version="1.0" encoding="utf-8"?>
<calcChain xmlns="http://schemas.openxmlformats.org/spreadsheetml/2006/main">
  <c r="B44" i="3"/>
  <c r="B36"/>
  <c r="B35"/>
  <c r="B34"/>
  <c r="B30"/>
  <c r="B29"/>
  <c r="B28"/>
  <c r="B27"/>
  <c r="B26"/>
  <c r="B25"/>
  <c r="B24"/>
  <c r="B23"/>
  <c r="B22"/>
  <c r="B21"/>
  <c r="B14"/>
  <c r="B18"/>
  <c r="B19"/>
  <c r="B17"/>
  <c r="B16"/>
  <c r="B15"/>
  <c r="B13"/>
  <c r="B12"/>
  <c r="B11"/>
  <c r="B10"/>
  <c r="B9"/>
  <c r="B8"/>
  <c r="B7"/>
  <c r="Q7" i="6"/>
  <c r="Q8"/>
  <c r="Q9"/>
  <c r="Q10"/>
  <c r="Q11"/>
  <c r="Q12"/>
  <c r="D78"/>
  <c r="D75" s="1"/>
  <c r="D41"/>
  <c r="D38"/>
  <c r="D30"/>
  <c r="D21"/>
  <c r="D16"/>
  <c r="F29" i="53"/>
  <c r="B55" i="2"/>
  <c r="B54"/>
  <c r="B53"/>
  <c r="B24"/>
  <c r="D6" i="54"/>
  <c r="C28" i="19"/>
  <c r="C29" i="20"/>
  <c r="C28" i="18"/>
  <c r="D27" i="6" l="1"/>
  <c r="D6"/>
  <c r="D74" s="1"/>
  <c r="D88" s="1"/>
  <c r="B52" i="2"/>
  <c r="B6" i="3"/>
  <c r="B32"/>
  <c r="B20"/>
  <c r="H48" i="53"/>
  <c r="B5" i="2" s="1"/>
  <c r="E48" i="53"/>
  <c r="D48"/>
  <c r="C48"/>
  <c r="F24"/>
  <c r="F43"/>
  <c r="F42"/>
  <c r="F41"/>
  <c r="F40"/>
  <c r="F39"/>
  <c r="F38"/>
  <c r="F44"/>
  <c r="F23"/>
  <c r="F37"/>
  <c r="F22"/>
  <c r="F21"/>
  <c r="F20"/>
  <c r="F19"/>
  <c r="F36"/>
  <c r="F35"/>
  <c r="F34"/>
  <c r="F33"/>
  <c r="F32"/>
  <c r="F18"/>
  <c r="F31"/>
  <c r="F17"/>
  <c r="F30"/>
  <c r="F16"/>
  <c r="F15"/>
  <c r="F14"/>
  <c r="F13"/>
  <c r="F12"/>
  <c r="F11"/>
  <c r="F10"/>
  <c r="F9"/>
  <c r="F8"/>
  <c r="F7"/>
  <c r="F6"/>
  <c r="F5"/>
  <c r="D8" i="52"/>
  <c r="D9" i="32"/>
  <c r="B33" i="2" s="1"/>
  <c r="D30" i="34"/>
  <c r="B34" i="2" s="1"/>
  <c r="D9" i="35"/>
  <c r="B35" i="2" s="1"/>
  <c r="D16" i="36"/>
  <c r="B36" i="2" s="1"/>
  <c r="D21" i="37"/>
  <c r="B37" i="2" s="1"/>
  <c r="D8" i="38"/>
  <c r="B38" i="2" s="1"/>
  <c r="D6" i="39"/>
  <c r="B39" i="2" s="1"/>
  <c r="D30" i="40"/>
  <c r="B42" i="2" s="1"/>
  <c r="B40" s="1"/>
  <c r="D21" i="40"/>
  <c r="B41" i="2" s="1"/>
  <c r="D8" i="42"/>
  <c r="B43" i="2" s="1"/>
  <c r="D42" i="44"/>
  <c r="B46" i="2" s="1"/>
  <c r="D6" i="45"/>
  <c r="B47" i="2" s="1"/>
  <c r="D11" i="48"/>
  <c r="D6"/>
  <c r="D9" i="47"/>
  <c r="D6"/>
  <c r="D6" i="50"/>
  <c r="B50" i="2" s="1"/>
  <c r="D6" i="51"/>
  <c r="B51" i="2" s="1"/>
  <c r="D8" i="33"/>
  <c r="B32" i="2" s="1"/>
  <c r="D9" i="31"/>
  <c r="B31" i="2" s="1"/>
  <c r="D12" i="29"/>
  <c r="B30" i="2" s="1"/>
  <c r="D30" i="28"/>
  <c r="B29" i="2" s="1"/>
  <c r="D9" i="26"/>
  <c r="B28" i="2" s="1"/>
  <c r="D6" i="25"/>
  <c r="B27" i="2" s="1"/>
  <c r="D10" i="24"/>
  <c r="B26" i="2" s="1"/>
  <c r="D6" i="23"/>
  <c r="B25" i="2" s="1"/>
  <c r="D70" i="22"/>
  <c r="B23" i="2" s="1"/>
  <c r="D66" i="22"/>
  <c r="B22" i="2" s="1"/>
  <c r="D59" i="22"/>
  <c r="B21" i="2" s="1"/>
  <c r="D51" i="22"/>
  <c r="B20" i="2" s="1"/>
  <c r="D45" i="22"/>
  <c r="B19" i="2" s="1"/>
  <c r="D35" i="22"/>
  <c r="B18" i="2" s="1"/>
  <c r="D26" i="21"/>
  <c r="B16" i="2" s="1"/>
  <c r="E9" i="20"/>
  <c r="B14" i="2" s="1"/>
  <c r="E8" i="19"/>
  <c r="B15" i="2" s="1"/>
  <c r="E8" i="18"/>
  <c r="B13" i="2" s="1"/>
  <c r="D7" i="17"/>
  <c r="B12" i="2" s="1"/>
  <c r="D8" i="16"/>
  <c r="B11" i="2" s="1"/>
  <c r="D12" i="13"/>
  <c r="B10" i="2" s="1"/>
  <c r="D6" i="12"/>
  <c r="B9" i="2" s="1"/>
  <c r="D23" i="11"/>
  <c r="B8" i="2" s="1"/>
  <c r="D8" i="10"/>
  <c r="B7" i="2" s="1"/>
  <c r="C30" i="19"/>
  <c r="B17" i="2" l="1"/>
  <c r="D11" i="47"/>
  <c r="B49" i="2" s="1"/>
  <c r="B31" i="3"/>
  <c r="B45" s="1"/>
  <c r="D72" i="22"/>
  <c r="D13" i="48"/>
  <c r="B48" i="2" s="1"/>
  <c r="F48" i="53"/>
  <c r="B4" i="2"/>
  <c r="D32" i="40"/>
  <c r="B6" i="2" l="1"/>
  <c r="B56" s="1"/>
  <c r="AF61" i="6" l="1"/>
  <c r="Q61"/>
  <c r="AH61" l="1"/>
  <c r="AG61"/>
  <c r="AF60" l="1"/>
  <c r="F16" l="1"/>
  <c r="G16"/>
  <c r="F21"/>
  <c r="G21"/>
  <c r="F30"/>
  <c r="G30"/>
  <c r="F38"/>
  <c r="G38"/>
  <c r="F41"/>
  <c r="G41"/>
  <c r="F75"/>
  <c r="G75"/>
  <c r="Q87"/>
  <c r="Q86"/>
  <c r="Q77"/>
  <c r="Q78"/>
  <c r="Q79"/>
  <c r="Q80"/>
  <c r="Q81"/>
  <c r="Q82"/>
  <c r="Q83"/>
  <c r="Q84"/>
  <c r="Q85"/>
  <c r="Q76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2"/>
  <c r="Q63"/>
  <c r="Q64"/>
  <c r="Q65"/>
  <c r="Q66"/>
  <c r="Q67"/>
  <c r="Q68"/>
  <c r="Q69"/>
  <c r="Q70"/>
  <c r="Q71"/>
  <c r="Q72"/>
  <c r="Q73"/>
  <c r="Q42"/>
  <c r="Q40"/>
  <c r="Q39"/>
  <c r="Q34"/>
  <c r="Q35"/>
  <c r="Q36"/>
  <c r="Q37"/>
  <c r="Q33"/>
  <c r="Q32"/>
  <c r="Q31"/>
  <c r="Q29"/>
  <c r="Q28"/>
  <c r="Q23"/>
  <c r="Q24"/>
  <c r="Q25"/>
  <c r="Q26"/>
  <c r="Q22"/>
  <c r="Q20"/>
  <c r="Q19"/>
  <c r="Q18"/>
  <c r="Q17"/>
  <c r="Q13"/>
  <c r="Q14"/>
  <c r="Q15"/>
  <c r="Q16"/>
  <c r="P75"/>
  <c r="P41"/>
  <c r="P38"/>
  <c r="P30"/>
  <c r="P21"/>
  <c r="P6" s="1"/>
  <c r="P16"/>
  <c r="O75"/>
  <c r="O41"/>
  <c r="O38"/>
  <c r="O30"/>
  <c r="O21"/>
  <c r="O16"/>
  <c r="N75"/>
  <c r="N41"/>
  <c r="N38"/>
  <c r="N30"/>
  <c r="N21"/>
  <c r="N16"/>
  <c r="M75"/>
  <c r="M41"/>
  <c r="M38"/>
  <c r="M30"/>
  <c r="M21"/>
  <c r="M16"/>
  <c r="L75"/>
  <c r="L41"/>
  <c r="L38"/>
  <c r="L30"/>
  <c r="L21"/>
  <c r="L16"/>
  <c r="K75"/>
  <c r="K41"/>
  <c r="K38"/>
  <c r="K30"/>
  <c r="K21"/>
  <c r="K6" s="1"/>
  <c r="K16"/>
  <c r="J75"/>
  <c r="J41"/>
  <c r="J38"/>
  <c r="J30"/>
  <c r="J21"/>
  <c r="J16"/>
  <c r="I75"/>
  <c r="I41"/>
  <c r="I38"/>
  <c r="I30"/>
  <c r="I21"/>
  <c r="I16"/>
  <c r="H75"/>
  <c r="H41"/>
  <c r="H38"/>
  <c r="H30"/>
  <c r="H21"/>
  <c r="H16"/>
  <c r="AF87"/>
  <c r="AF77"/>
  <c r="AG77" s="1"/>
  <c r="AF78"/>
  <c r="AF79"/>
  <c r="AF80"/>
  <c r="AF81"/>
  <c r="AF82"/>
  <c r="AF83"/>
  <c r="AF84"/>
  <c r="AF85"/>
  <c r="AF86"/>
  <c r="AF44"/>
  <c r="AG44" s="1"/>
  <c r="AF45"/>
  <c r="AF46"/>
  <c r="AF47"/>
  <c r="AF48"/>
  <c r="AG48" s="1"/>
  <c r="AF49"/>
  <c r="AF50"/>
  <c r="AF51"/>
  <c r="AF52"/>
  <c r="AF53"/>
  <c r="AF54"/>
  <c r="AF55"/>
  <c r="AF56"/>
  <c r="AF57"/>
  <c r="AF58"/>
  <c r="AF59"/>
  <c r="AF62"/>
  <c r="AF63"/>
  <c r="AF64"/>
  <c r="AF65"/>
  <c r="AF66"/>
  <c r="AF67"/>
  <c r="AF68"/>
  <c r="AF69"/>
  <c r="AF70"/>
  <c r="AG70" s="1"/>
  <c r="AF71"/>
  <c r="AF72"/>
  <c r="AF73"/>
  <c r="AF76"/>
  <c r="AF40"/>
  <c r="AG40" s="1"/>
  <c r="AF42"/>
  <c r="AH42" s="1"/>
  <c r="AF43"/>
  <c r="AF34"/>
  <c r="AF35"/>
  <c r="AF36"/>
  <c r="AG36" s="1"/>
  <c r="AF37"/>
  <c r="AF39"/>
  <c r="AF32"/>
  <c r="AG32" s="1"/>
  <c r="AF33"/>
  <c r="AF29"/>
  <c r="AF31"/>
  <c r="AF28"/>
  <c r="AF23"/>
  <c r="AF24"/>
  <c r="AG24" s="1"/>
  <c r="AF25"/>
  <c r="AF26"/>
  <c r="AF20"/>
  <c r="AG20" s="1"/>
  <c r="AF22"/>
  <c r="AH22" s="1"/>
  <c r="AF18"/>
  <c r="AF19"/>
  <c r="AG19" s="1"/>
  <c r="AF17"/>
  <c r="AH17" s="1"/>
  <c r="AF7"/>
  <c r="AF8"/>
  <c r="AF9"/>
  <c r="AG9" s="1"/>
  <c r="AF10"/>
  <c r="AG10" s="1"/>
  <c r="AF11"/>
  <c r="AH11" s="1"/>
  <c r="AF12"/>
  <c r="AF13"/>
  <c r="AG13" s="1"/>
  <c r="AF14"/>
  <c r="AG14" s="1"/>
  <c r="AF15"/>
  <c r="AG15" s="1"/>
  <c r="AD75"/>
  <c r="AD41"/>
  <c r="AD38"/>
  <c r="AD30"/>
  <c r="AD21"/>
  <c r="AD16"/>
  <c r="AC75"/>
  <c r="AC41"/>
  <c r="AC38"/>
  <c r="AC30"/>
  <c r="AC21"/>
  <c r="AC16"/>
  <c r="AB75"/>
  <c r="AB41"/>
  <c r="AB38"/>
  <c r="AB30"/>
  <c r="AB21"/>
  <c r="AB16"/>
  <c r="AA75"/>
  <c r="AA41"/>
  <c r="AA38"/>
  <c r="AA30"/>
  <c r="AA21"/>
  <c r="AA16"/>
  <c r="Z75"/>
  <c r="Z41"/>
  <c r="Z38"/>
  <c r="Z30"/>
  <c r="Z21"/>
  <c r="Z16"/>
  <c r="Y75"/>
  <c r="Y41"/>
  <c r="Y38"/>
  <c r="Y30"/>
  <c r="Y21"/>
  <c r="Y16"/>
  <c r="X75"/>
  <c r="X41"/>
  <c r="X38"/>
  <c r="X30"/>
  <c r="X21"/>
  <c r="X16"/>
  <c r="W75"/>
  <c r="W41"/>
  <c r="W38"/>
  <c r="W30"/>
  <c r="W21"/>
  <c r="W16"/>
  <c r="V75"/>
  <c r="V41"/>
  <c r="V38"/>
  <c r="V30"/>
  <c r="V21"/>
  <c r="V16"/>
  <c r="U75"/>
  <c r="U41"/>
  <c r="U38"/>
  <c r="U30"/>
  <c r="U21"/>
  <c r="U16"/>
  <c r="T75"/>
  <c r="T41"/>
  <c r="T38"/>
  <c r="T30"/>
  <c r="T21"/>
  <c r="T16"/>
  <c r="E41"/>
  <c r="E38"/>
  <c r="S38"/>
  <c r="S30"/>
  <c r="E30"/>
  <c r="S16"/>
  <c r="E16"/>
  <c r="S21"/>
  <c r="E21"/>
  <c r="S75"/>
  <c r="E75"/>
  <c r="S41"/>
  <c r="F27" l="1"/>
  <c r="G27"/>
  <c r="AH57"/>
  <c r="AH45"/>
  <c r="AH46"/>
  <c r="AH51"/>
  <c r="AH12"/>
  <c r="AH8"/>
  <c r="AH18"/>
  <c r="AH31"/>
  <c r="AH56"/>
  <c r="AH52"/>
  <c r="AH29"/>
  <c r="AH43"/>
  <c r="AH59"/>
  <c r="AH47"/>
  <c r="F6"/>
  <c r="J6"/>
  <c r="L6"/>
  <c r="N6"/>
  <c r="AA6"/>
  <c r="AC6"/>
  <c r="AH23"/>
  <c r="I6"/>
  <c r="O6"/>
  <c r="AH62"/>
  <c r="AG62"/>
  <c r="AH54"/>
  <c r="F74"/>
  <c r="F88" s="1"/>
  <c r="AH39"/>
  <c r="Z6"/>
  <c r="AB6"/>
  <c r="AD6"/>
  <c r="AH28"/>
  <c r="M6"/>
  <c r="Q30"/>
  <c r="AH33"/>
  <c r="AH68"/>
  <c r="G6"/>
  <c r="G74" s="1"/>
  <c r="G88" s="1"/>
  <c r="AH73"/>
  <c r="AH34"/>
  <c r="AH82"/>
  <c r="AH87"/>
  <c r="AH26"/>
  <c r="X6"/>
  <c r="AH7"/>
  <c r="AH64"/>
  <c r="AH67"/>
  <c r="AH63"/>
  <c r="AH85"/>
  <c r="AH81"/>
  <c r="AH83"/>
  <c r="AH84"/>
  <c r="AH80"/>
  <c r="AH70"/>
  <c r="AH69"/>
  <c r="AH37"/>
  <c r="AH36"/>
  <c r="AH35"/>
  <c r="AH50"/>
  <c r="AH86"/>
  <c r="AH14"/>
  <c r="AH13"/>
  <c r="AH76"/>
  <c r="AH40"/>
  <c r="AH60"/>
  <c r="AH58"/>
  <c r="AH49"/>
  <c r="AH48"/>
  <c r="AH32"/>
  <c r="AH44"/>
  <c r="AG87"/>
  <c r="AH79"/>
  <c r="AH77"/>
  <c r="AH25"/>
  <c r="AH24"/>
  <c r="AH20"/>
  <c r="AH19"/>
  <c r="V6"/>
  <c r="AH15"/>
  <c r="AH10"/>
  <c r="AH9"/>
  <c r="AH71"/>
  <c r="AH72"/>
  <c r="AH66"/>
  <c r="AH65"/>
  <c r="I27"/>
  <c r="L27"/>
  <c r="N27"/>
  <c r="AH55"/>
  <c r="AH53"/>
  <c r="J27"/>
  <c r="J74" s="1"/>
  <c r="J88" s="1"/>
  <c r="O27"/>
  <c r="O74" s="1"/>
  <c r="O88" s="1"/>
  <c r="K27"/>
  <c r="K74" s="1"/>
  <c r="K88" s="1"/>
  <c r="M27"/>
  <c r="P27"/>
  <c r="P74" s="1"/>
  <c r="P88" s="1"/>
  <c r="AH78"/>
  <c r="Q38"/>
  <c r="Q75"/>
  <c r="Q41"/>
  <c r="Q21"/>
  <c r="AF38"/>
  <c r="AG39"/>
  <c r="AG37"/>
  <c r="AG35"/>
  <c r="AG34"/>
  <c r="AG33"/>
  <c r="AG31"/>
  <c r="AF30"/>
  <c r="AG29"/>
  <c r="AG45"/>
  <c r="AG28"/>
  <c r="AG43"/>
  <c r="AG79"/>
  <c r="AG78"/>
  <c r="AF75"/>
  <c r="AG75" s="1"/>
  <c r="AF16"/>
  <c r="AG18"/>
  <c r="U6"/>
  <c r="AF21"/>
  <c r="T6"/>
  <c r="AG12"/>
  <c r="AG8"/>
  <c r="AG7"/>
  <c r="H27"/>
  <c r="H6"/>
  <c r="AF41"/>
  <c r="AG67"/>
  <c r="AG63"/>
  <c r="AG58"/>
  <c r="AG68"/>
  <c r="AG46"/>
  <c r="AG73"/>
  <c r="AG69"/>
  <c r="AG60"/>
  <c r="AG52"/>
  <c r="AG47"/>
  <c r="V27"/>
  <c r="W6"/>
  <c r="X27"/>
  <c r="Y6"/>
  <c r="Z27"/>
  <c r="AC27"/>
  <c r="AC74" s="1"/>
  <c r="T27"/>
  <c r="AA27"/>
  <c r="AA74" s="1"/>
  <c r="AA88" s="1"/>
  <c r="AD27"/>
  <c r="U27"/>
  <c r="W27"/>
  <c r="Y27"/>
  <c r="AB27"/>
  <c r="E27"/>
  <c r="S6"/>
  <c r="E6"/>
  <c r="S27"/>
  <c r="L74" l="1"/>
  <c r="L88" s="1"/>
  <c r="N74"/>
  <c r="N88" s="1"/>
  <c r="AD74"/>
  <c r="AD88" s="1"/>
  <c r="AB74"/>
  <c r="AB88" s="1"/>
  <c r="M74"/>
  <c r="M88" s="1"/>
  <c r="I74"/>
  <c r="I88" s="1"/>
  <c r="Z74"/>
  <c r="Z88" s="1"/>
  <c r="X74"/>
  <c r="X88" s="1"/>
  <c r="W74"/>
  <c r="W88" s="1"/>
  <c r="AH38"/>
  <c r="AG30"/>
  <c r="AH30"/>
  <c r="AH75"/>
  <c r="V74"/>
  <c r="V88" s="1"/>
  <c r="AH16"/>
  <c r="AG41"/>
  <c r="AH41"/>
  <c r="Q6"/>
  <c r="AH21"/>
  <c r="Q27"/>
  <c r="AG38"/>
  <c r="U74"/>
  <c r="U88" s="1"/>
  <c r="AG16"/>
  <c r="AG21"/>
  <c r="T74"/>
  <c r="T88" s="1"/>
  <c r="AF6"/>
  <c r="H74"/>
  <c r="H88" s="1"/>
  <c r="AF27"/>
  <c r="Y74"/>
  <c r="Y88" s="1"/>
  <c r="AC88"/>
  <c r="E74"/>
  <c r="E88" s="1"/>
  <c r="S74"/>
  <c r="AH6" l="1"/>
  <c r="Q74"/>
  <c r="AH27"/>
  <c r="AG27"/>
  <c r="AG6"/>
  <c r="AF74"/>
  <c r="AF88" s="1"/>
  <c r="AG88" s="1"/>
  <c r="S88"/>
  <c r="Q88" l="1"/>
  <c r="AH88" s="1"/>
  <c r="AH74"/>
  <c r="AG74"/>
</calcChain>
</file>

<file path=xl/sharedStrings.xml><?xml version="1.0" encoding="utf-8"?>
<sst xmlns="http://schemas.openxmlformats.org/spreadsheetml/2006/main" count="991" uniqueCount="510">
  <si>
    <t>§</t>
  </si>
  <si>
    <t>položka</t>
  </si>
  <si>
    <t>Školení</t>
  </si>
  <si>
    <t>celkem</t>
  </si>
  <si>
    <t>Dohody</t>
  </si>
  <si>
    <t>Elektřina</t>
  </si>
  <si>
    <t>Investiční fond</t>
  </si>
  <si>
    <t>Provozní náklady</t>
  </si>
  <si>
    <t>Plyn</t>
  </si>
  <si>
    <t>Celkem</t>
  </si>
  <si>
    <t>Pojištění</t>
  </si>
  <si>
    <t>I. Kultura</t>
  </si>
  <si>
    <r>
      <rPr>
        <b/>
        <sz val="10"/>
        <color indexed="10"/>
        <rFont val="Arial"/>
        <family val="2"/>
        <charset val="238"/>
      </rPr>
      <t>5152</t>
    </r>
    <r>
      <rPr>
        <b/>
        <sz val="10"/>
        <rFont val="Arial"/>
        <family val="2"/>
        <charset val="238"/>
      </rPr>
      <t xml:space="preserve"> - Teplo - </t>
    </r>
    <r>
      <rPr>
        <sz val="10"/>
        <color indexed="12"/>
        <rFont val="Arial"/>
        <family val="2"/>
        <charset val="238"/>
      </rPr>
      <t>plyn se nakupuje jako teplo</t>
    </r>
  </si>
  <si>
    <t>II. Rodný dům A. Němejce</t>
  </si>
  <si>
    <t>III. Partnerská města</t>
  </si>
  <si>
    <t>SDH Nepomuk</t>
  </si>
  <si>
    <t>Rozpočet</t>
  </si>
  <si>
    <t>Kapitálové výdaje</t>
  </si>
  <si>
    <t>Investice</t>
  </si>
  <si>
    <t>Běžné výdaje</t>
  </si>
  <si>
    <t>3314 - Činnosti knihovnické</t>
  </si>
  <si>
    <t>3612 - Bytové hospodářství</t>
  </si>
  <si>
    <t>3613 - Nebytové hospodářství</t>
  </si>
  <si>
    <t>3631 - Veřejné osvětlení</t>
  </si>
  <si>
    <t>3632 - Pohřebnictví</t>
  </si>
  <si>
    <t>Vytváření rezerv</t>
  </si>
  <si>
    <t>Převody účtů</t>
  </si>
  <si>
    <t xml:space="preserve">Výdaje celkem </t>
  </si>
  <si>
    <t>DPFO § 6</t>
  </si>
  <si>
    <t>DPFO § 7</t>
  </si>
  <si>
    <t>DPFO § 8</t>
  </si>
  <si>
    <t>DPPO</t>
  </si>
  <si>
    <t>DPPO za obec</t>
  </si>
  <si>
    <t>DPH</t>
  </si>
  <si>
    <t>Poplatek - komun.odpad</t>
  </si>
  <si>
    <t>Poplatek ze psů</t>
  </si>
  <si>
    <t>Poplatek za veř.prostranství</t>
  </si>
  <si>
    <t>Poplatek z hracích automatů</t>
  </si>
  <si>
    <t>Správní poplatky</t>
  </si>
  <si>
    <t>Ostatní daně a poplatky</t>
  </si>
  <si>
    <t>Nedaňové příjmy</t>
  </si>
  <si>
    <t>Příjmy z pronájmu pozemků</t>
  </si>
  <si>
    <t>Příjmy z nebytových prostor</t>
  </si>
  <si>
    <t>Příjmy z pronájmu - bytové h.</t>
  </si>
  <si>
    <t>Příjmy z lesního hospodářství</t>
  </si>
  <si>
    <t xml:space="preserve">Příjmy z knihovny </t>
  </si>
  <si>
    <t>Příjmy z kultury</t>
  </si>
  <si>
    <t>Příjmy ze hřbitova</t>
  </si>
  <si>
    <t>Pečovatelská služba</t>
  </si>
  <si>
    <t>Ostatní nedaňové příjmy</t>
  </si>
  <si>
    <t>Vlastní příjmy celkem</t>
  </si>
  <si>
    <t>Dotace celkem</t>
  </si>
  <si>
    <t>Příjmy celkem</t>
  </si>
  <si>
    <t>Financování - soc.fond</t>
  </si>
  <si>
    <t>v tis.Kč</t>
  </si>
  <si>
    <t>Zateplení pavlače - bytové hospodářství</t>
  </si>
  <si>
    <t>Rezerva</t>
  </si>
  <si>
    <t>Nákup pozemků</t>
  </si>
  <si>
    <t>Obytná zóna za elektrárenskými bytovkami</t>
  </si>
  <si>
    <t>Urnový háj</t>
  </si>
  <si>
    <t>Zateplení ZŠ</t>
  </si>
  <si>
    <t>Kruhový objezd U Normy</t>
  </si>
  <si>
    <t>Kruhový objezd Pyramida</t>
  </si>
  <si>
    <t>Zastřešení letní scény</t>
  </si>
  <si>
    <t>Územní plán Města Nepomuk</t>
  </si>
  <si>
    <t>Kamerový systém</t>
  </si>
  <si>
    <t>% plnění ke schválenému 
k rozpočtu</t>
  </si>
  <si>
    <t>% plnění k upravenému rozpočtu</t>
  </si>
  <si>
    <t>0000</t>
  </si>
  <si>
    <t>poplatek z hracích automatů</t>
  </si>
  <si>
    <t xml:space="preserve">                                             poplatek za lázeňský nebo rekr. pobyt</t>
  </si>
  <si>
    <t>poplatek ze vstupného</t>
  </si>
  <si>
    <t>poplatek z ubytovací kapacity</t>
  </si>
  <si>
    <t>ostatní odvody z vybr. činností a služeb jinde neuvedené</t>
  </si>
  <si>
    <t>1031</t>
  </si>
  <si>
    <t>3314</t>
  </si>
  <si>
    <t>3319</t>
  </si>
  <si>
    <t>příjmy z prodeje zboží</t>
  </si>
  <si>
    <t>3612</t>
  </si>
  <si>
    <t>3632</t>
  </si>
  <si>
    <t>4351</t>
  </si>
  <si>
    <t>6171</t>
  </si>
  <si>
    <t>Příjmy z úroků</t>
  </si>
  <si>
    <t>6310</t>
  </si>
  <si>
    <t>Přijaté nekapit.příspěvky, náhrady</t>
  </si>
  <si>
    <t>1014</t>
  </si>
  <si>
    <t>2141</t>
  </si>
  <si>
    <t>Vnitřní obchod - sankční platby přijaté od jiných subjektů</t>
  </si>
  <si>
    <t>2229</t>
  </si>
  <si>
    <t>Ostatní zál.v silnič.dopravě - sankční platby přijaté od jiných subjektů</t>
  </si>
  <si>
    <t>2310</t>
  </si>
  <si>
    <t>Pitná voda - příjmy z pronájmu ost. nemovitostí</t>
  </si>
  <si>
    <t>3322</t>
  </si>
  <si>
    <t>Zach. a obnova kult.pam. - sankční platby přijaté od jiných subjektů</t>
  </si>
  <si>
    <t>3412</t>
  </si>
  <si>
    <t>Sport. zař. v majetku obce - příjmy z poskyt.služ. a výr.</t>
  </si>
  <si>
    <t>3639</t>
  </si>
  <si>
    <t>Komun.služby a územní rozvoj - ost.příjmy z vlastní činnosti</t>
  </si>
  <si>
    <t>3719</t>
  </si>
  <si>
    <t>Ost.činn. k ochraně ovzduší - sankční platby přijaté od jiných subjektů</t>
  </si>
  <si>
    <t>3722</t>
  </si>
  <si>
    <t>Sběr a svoz komunálních odpadů - ost.nedaňové př. jinde nezařazené</t>
  </si>
  <si>
    <t>3729</t>
  </si>
  <si>
    <t>Ostatní nakládání s odpady - sankční platby přijaté od jiných subjektů</t>
  </si>
  <si>
    <t>3739</t>
  </si>
  <si>
    <t>Ost.ochr.půdy a spod.vody - sankční platby přijaté od jiných subjektů</t>
  </si>
  <si>
    <t>3749</t>
  </si>
  <si>
    <t>Ost.čin. k ochr.přír.a krajiny - sankční platby přijaté od jiných subjektů</t>
  </si>
  <si>
    <t>4399</t>
  </si>
  <si>
    <t>Ost.zál.soc.věcí a pol.zam.- ost.nedaňové př. jinde nezařazené</t>
  </si>
  <si>
    <t>5311</t>
  </si>
  <si>
    <t>Bezpečnost a veř.pořádek - sankční platby přijaté od jiných subjektů</t>
  </si>
  <si>
    <t>5511</t>
  </si>
  <si>
    <t xml:space="preserve">Požární ochrana profesionální část - příjmy z poskyt.služ. a výr. </t>
  </si>
  <si>
    <t>Činnost místní správy - příjmy z poskyt.služ. a výr.</t>
  </si>
  <si>
    <t>Činnost místní správy - sankční platby přijaté od jiných subjektů</t>
  </si>
  <si>
    <t>Čin. místní správy - ost.př.z fin.vypořádání z min.let od jin.veř.rozp.</t>
  </si>
  <si>
    <t>Činnost místní správy - přijaté neinvestiční dary</t>
  </si>
  <si>
    <t>Činnost místní správy - přijaté pojistné náhrady</t>
  </si>
  <si>
    <t>Činnost místní správy - přijaté nekapitálové příspěvky,náhrady</t>
  </si>
  <si>
    <t>Činnost místní správy - ost.nedaňové př. jinde nezařazené</t>
  </si>
  <si>
    <t>Činnost místní správy - příjmy z prodeje pozemků</t>
  </si>
  <si>
    <t>Činnost místní správy - příjmy z prodeje ost.nemovitostí</t>
  </si>
  <si>
    <t>Činnost místní správy - příjmy z prodeje ost.hmotného dlouhodob.maj.</t>
  </si>
  <si>
    <t>6399</t>
  </si>
  <si>
    <t>Ost.fin.operace - ost.př.z fin.vypořádání z min.let od jin.veř.rozp.</t>
  </si>
  <si>
    <t>6409</t>
  </si>
  <si>
    <t>Ost.činnosti jinde nezařazené - neidentifikované příjmy</t>
  </si>
  <si>
    <t>převody rozpočtových účtů</t>
  </si>
  <si>
    <t>Odvětrání kotelen ulic Pivovarská a Za Kostelem</t>
  </si>
  <si>
    <t>4111 - Dotace</t>
  </si>
  <si>
    <t>4112 - Dotace</t>
  </si>
  <si>
    <t>4116 - Dotace</t>
  </si>
  <si>
    <t>4121 - Dotace</t>
  </si>
  <si>
    <t>4122 - Dotace</t>
  </si>
  <si>
    <t>4123 - Dotace</t>
  </si>
  <si>
    <t>4213 - Dotace</t>
  </si>
  <si>
    <t>4216 - Dotace</t>
  </si>
  <si>
    <t>4222 - Dotace</t>
  </si>
  <si>
    <t>4223 - Dotace</t>
  </si>
  <si>
    <t>Ostatní tělovýchovná činnost - splátky půjč.prostř. od obecně prosp.spol.</t>
  </si>
  <si>
    <t>3613</t>
  </si>
  <si>
    <t xml:space="preserve">Nebytové hospodářství -  příjmy z poskyt.služ. a výr. </t>
  </si>
  <si>
    <t>3900</t>
  </si>
  <si>
    <t>Činnost místní správy - ost.příjmy z vlastní činnosti</t>
  </si>
  <si>
    <t>Rozpočet po změnách</t>
  </si>
  <si>
    <t>3.rozpočtové opatření (podrobně dle Fenixu)</t>
  </si>
  <si>
    <t>1.rozpočtové opatření (podrobně dle Fenixu)</t>
  </si>
  <si>
    <t>2.rozpočtové opatření (podrobně dle Fenixu)</t>
  </si>
  <si>
    <t>4.rozpočtové opatření (podrobně dle Fenixu)</t>
  </si>
  <si>
    <t>5.rozpočtové opatření (podrobně dle Fenixu)</t>
  </si>
  <si>
    <t>6.rozpočtové opatření (podrobně dle Fenixu)</t>
  </si>
  <si>
    <t>7.rozpočtové opatření (podrobně dle Fenixu)</t>
  </si>
  <si>
    <t>8.rozpočtové opatření (podrobně dle Fenixu)</t>
  </si>
  <si>
    <t>9.rozpočtové opatření (podrobně dle Fenixu)</t>
  </si>
  <si>
    <t>10.rozpočtové opatření (podrobně dle Fenixu)</t>
  </si>
  <si>
    <t>11.rozpočtové opatření (podrobně dle Fenixu)</t>
  </si>
  <si>
    <t>12.rozpočtové opatření (podrobně dle Fenixu)</t>
  </si>
  <si>
    <t>Ozdravování hospodářských zvířat, polních a speciálních plodin a zvláštní veterinární péče</t>
  </si>
  <si>
    <t>Finanční vypořádání minulých let</t>
  </si>
  <si>
    <t>SU   AU    UZ   ORG   KA    §</t>
  </si>
  <si>
    <t>231 30                        09   1014</t>
  </si>
  <si>
    <r>
      <rPr>
        <b/>
        <sz val="10"/>
        <color indexed="10"/>
        <rFont val="Arial"/>
        <family val="2"/>
        <charset val="238"/>
      </rPr>
      <t>5139</t>
    </r>
    <r>
      <rPr>
        <sz val="10"/>
        <rFont val="Arial"/>
        <family val="2"/>
        <charset val="238"/>
      </rPr>
      <t xml:space="preserve"> - Materiál</t>
    </r>
  </si>
  <si>
    <r>
      <rPr>
        <b/>
        <sz val="10"/>
        <color indexed="10"/>
        <rFont val="Arial"/>
        <family val="2"/>
        <charset val="238"/>
      </rPr>
      <t>5167</t>
    </r>
    <r>
      <rPr>
        <sz val="10"/>
        <rFont val="Arial"/>
        <family val="2"/>
        <charset val="238"/>
      </rPr>
      <t xml:space="preserve"> - Služby školení a vzdělávání</t>
    </r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</si>
  <si>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</t>
    </r>
  </si>
  <si>
    <t>231 30                        09   1031</t>
  </si>
  <si>
    <r>
      <rPr>
        <b/>
        <sz val="10"/>
        <color indexed="10"/>
        <rFont val="Arial"/>
        <family val="2"/>
        <charset val="238"/>
      </rPr>
      <t>5011</t>
    </r>
    <r>
      <rPr>
        <sz val="10"/>
        <rFont val="Arial"/>
        <family val="2"/>
        <charset val="238"/>
      </rPr>
      <t xml:space="preserve"> - platy zaměstnanců</t>
    </r>
  </si>
  <si>
    <r>
      <rPr>
        <b/>
        <sz val="10"/>
        <color indexed="10"/>
        <rFont val="Arial"/>
        <family val="2"/>
        <charset val="238"/>
      </rPr>
      <t>5021</t>
    </r>
    <r>
      <rPr>
        <sz val="10"/>
        <rFont val="Arial"/>
        <family val="2"/>
        <charset val="238"/>
      </rPr>
      <t xml:space="preserve"> - Ostatní osobní výdaje</t>
    </r>
  </si>
  <si>
    <r>
      <rPr>
        <b/>
        <sz val="10"/>
        <color indexed="10"/>
        <rFont val="Arial"/>
        <family val="2"/>
        <charset val="238"/>
      </rPr>
      <t>5031</t>
    </r>
    <r>
      <rPr>
        <sz val="10"/>
        <rFont val="Arial"/>
        <family val="2"/>
        <charset val="238"/>
      </rPr>
      <t xml:space="preserve"> - Povinné pojistné na soc.zabezpečení a přís. na st.polit.zam.</t>
    </r>
  </si>
  <si>
    <r>
      <rPr>
        <b/>
        <sz val="10"/>
        <color indexed="10"/>
        <rFont val="Arial"/>
        <family val="2"/>
        <charset val="238"/>
      </rPr>
      <t>5032</t>
    </r>
    <r>
      <rPr>
        <sz val="10"/>
        <rFont val="Arial"/>
        <family val="2"/>
        <charset val="238"/>
      </rPr>
      <t xml:space="preserve"> - Povinné pojistné na veřejné zdravotní pojištění</t>
    </r>
  </si>
  <si>
    <r>
      <rPr>
        <b/>
        <sz val="10"/>
        <color indexed="10"/>
        <rFont val="Arial"/>
        <family val="2"/>
        <charset val="238"/>
      </rPr>
      <t>5038</t>
    </r>
    <r>
      <rPr>
        <sz val="10"/>
        <rFont val="Arial"/>
        <family val="2"/>
        <charset val="238"/>
      </rPr>
      <t xml:space="preserve"> - Povinné pojistné na úrazové pojištění</t>
    </r>
  </si>
  <si>
    <r>
      <rPr>
        <b/>
        <sz val="10"/>
        <color indexed="10"/>
        <rFont val="Arial"/>
        <family val="2"/>
        <charset val="238"/>
      </rPr>
      <t>5134</t>
    </r>
    <r>
      <rPr>
        <sz val="10"/>
        <rFont val="Arial"/>
        <family val="2"/>
        <charset val="238"/>
      </rPr>
      <t xml:space="preserve"> - Prádlo, oděv, obuv</t>
    </r>
  </si>
  <si>
    <r>
      <rPr>
        <b/>
        <sz val="10"/>
        <color indexed="10"/>
        <rFont val="Arial"/>
        <family val="2"/>
        <charset val="238"/>
      </rPr>
      <t>5137</t>
    </r>
    <r>
      <rPr>
        <sz val="10"/>
        <rFont val="Arial"/>
        <family val="2"/>
        <charset val="238"/>
      </rPr>
      <t xml:space="preserve"> - Drobný hmotný dlouhodobý majetek</t>
    </r>
  </si>
  <si>
    <r>
      <rPr>
        <b/>
        <sz val="10"/>
        <color indexed="10"/>
        <rFont val="Arial"/>
        <family val="2"/>
        <charset val="238"/>
      </rPr>
      <t>5139</t>
    </r>
    <r>
      <rPr>
        <sz val="10"/>
        <rFont val="Arial"/>
        <family val="2"/>
        <charset val="238"/>
      </rPr>
      <t xml:space="preserve"> - Nákup materiálu jinde nezařazený</t>
    </r>
  </si>
  <si>
    <r>
      <rPr>
        <b/>
        <sz val="10"/>
        <color indexed="10"/>
        <rFont val="Arial"/>
        <family val="2"/>
        <charset val="238"/>
      </rPr>
      <t>5156</t>
    </r>
    <r>
      <rPr>
        <sz val="10"/>
        <rFont val="Arial"/>
        <family val="2"/>
        <charset val="238"/>
      </rPr>
      <t xml:space="preserve"> - Pohonné hmoty a maziva</t>
    </r>
  </si>
  <si>
    <r>
      <rPr>
        <b/>
        <sz val="10"/>
        <color indexed="10"/>
        <rFont val="Arial"/>
        <family val="2"/>
        <charset val="238"/>
      </rPr>
      <t>5162</t>
    </r>
    <r>
      <rPr>
        <sz val="10"/>
        <rFont val="Arial"/>
        <family val="2"/>
        <charset val="238"/>
      </rPr>
      <t xml:space="preserve"> - Služby telekomunikací a radiokomunikací</t>
    </r>
  </si>
  <si>
    <r>
      <rPr>
        <b/>
        <sz val="10"/>
        <color indexed="10"/>
        <rFont val="Arial"/>
        <family val="2"/>
        <charset val="238"/>
      </rPr>
      <t>5163</t>
    </r>
    <r>
      <rPr>
        <sz val="10"/>
        <rFont val="Arial"/>
        <family val="2"/>
        <charset val="238"/>
      </rPr>
      <t xml:space="preserve"> - Služby peněžních ústavů</t>
    </r>
  </si>
  <si>
    <r>
      <rPr>
        <b/>
        <sz val="10"/>
        <color indexed="10"/>
        <rFont val="Arial"/>
        <family val="2"/>
        <charset val="238"/>
      </rPr>
      <t>5171</t>
    </r>
    <r>
      <rPr>
        <sz val="10"/>
        <rFont val="Arial"/>
        <family val="2"/>
        <charset val="238"/>
      </rPr>
      <t xml:space="preserve"> - Opravy a udržování</t>
    </r>
  </si>
  <si>
    <r>
      <rPr>
        <b/>
        <sz val="10"/>
        <color indexed="10"/>
        <rFont val="Arial"/>
        <family val="2"/>
        <charset val="238"/>
      </rPr>
      <t>5362</t>
    </r>
    <r>
      <rPr>
        <sz val="10"/>
        <rFont val="Arial"/>
        <family val="2"/>
        <charset val="238"/>
      </rPr>
      <t xml:space="preserve"> - Platby daní a poplatků státnímu rozpočtu</t>
    </r>
  </si>
  <si>
    <r>
      <rPr>
        <b/>
        <sz val="10"/>
        <color indexed="10"/>
        <rFont val="Arial"/>
        <family val="2"/>
        <charset val="238"/>
      </rPr>
      <t>5424</t>
    </r>
    <r>
      <rPr>
        <sz val="10"/>
        <rFont val="Arial"/>
        <family val="2"/>
        <charset val="238"/>
      </rPr>
      <t xml:space="preserve"> - Náhrady mezd v době nemoci </t>
    </r>
  </si>
  <si>
    <r>
      <rPr>
        <b/>
        <sz val="10"/>
        <color indexed="10"/>
        <rFont val="Arial"/>
        <family val="2"/>
        <charset val="238"/>
      </rPr>
      <t>5499</t>
    </r>
    <r>
      <rPr>
        <sz val="10"/>
        <rFont val="Arial"/>
        <family val="2"/>
        <charset val="238"/>
      </rPr>
      <t xml:space="preserve"> - Ostaní neinvestiční transfery obyvatelstvu</t>
    </r>
  </si>
  <si>
    <t>231 30                        09   1036</t>
  </si>
  <si>
    <t>231 30                        10   2212</t>
  </si>
  <si>
    <r>
      <rPr>
        <b/>
        <sz val="10"/>
        <color indexed="10"/>
        <rFont val="Arial"/>
        <family val="2"/>
        <charset val="238"/>
      </rPr>
      <t>5137</t>
    </r>
    <r>
      <rPr>
        <sz val="10"/>
        <rFont val="Arial"/>
        <family val="2"/>
        <charset val="238"/>
      </rPr>
      <t xml:space="preserve"> - DHDM (dopravní značky)</t>
    </r>
  </si>
  <si>
    <r>
      <rPr>
        <b/>
        <sz val="10"/>
        <color indexed="10"/>
        <rFont val="Arial"/>
        <family val="2"/>
        <charset val="238"/>
      </rPr>
      <t>5139</t>
    </r>
    <r>
      <rPr>
        <sz val="10"/>
        <rFont val="Arial"/>
        <family val="2"/>
        <charset val="238"/>
      </rPr>
      <t xml:space="preserve"> - Materiál (posypové materiály)</t>
    </r>
  </si>
  <si>
    <r>
      <rPr>
        <b/>
        <sz val="10"/>
        <color indexed="10"/>
        <rFont val="Arial"/>
        <family val="2"/>
        <charset val="238"/>
      </rPr>
      <t>5154</t>
    </r>
    <r>
      <rPr>
        <sz val="10"/>
        <rFont val="Arial"/>
        <family val="2"/>
        <charset val="238"/>
      </rPr>
      <t xml:space="preserve"> - Elektrická energie</t>
    </r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</si>
  <si>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(pasportizace komunikací,  
          úklid komunikací, letní vysečení podél komunikací)</t>
    </r>
  </si>
  <si>
    <r>
      <rPr>
        <b/>
        <sz val="10"/>
        <color indexed="10"/>
        <rFont val="Arial"/>
        <family val="2"/>
        <charset val="238"/>
      </rPr>
      <t>5171</t>
    </r>
    <r>
      <rPr>
        <sz val="10"/>
        <rFont val="Arial"/>
        <family val="2"/>
        <charset val="238"/>
      </rPr>
      <t xml:space="preserve"> - Opravy a udržování (opravy výtluků po zimě)</t>
    </r>
  </si>
  <si>
    <r>
      <rPr>
        <b/>
        <sz val="10"/>
        <color indexed="10"/>
        <rFont val="Arial"/>
        <family val="2"/>
        <charset val="238"/>
      </rPr>
      <t>5193</t>
    </r>
    <r>
      <rPr>
        <sz val="10"/>
        <rFont val="Arial"/>
        <family val="2"/>
        <charset val="238"/>
      </rPr>
      <t xml:space="preserve"> - Výdaje na dopravní územní obslužnost</t>
    </r>
  </si>
  <si>
    <t>231 30                        02   2310</t>
  </si>
  <si>
    <r>
      <rPr>
        <b/>
        <sz val="10"/>
        <color indexed="10"/>
        <rFont val="Arial"/>
        <family val="2"/>
        <charset val="238"/>
      </rPr>
      <t>5151</t>
    </r>
    <r>
      <rPr>
        <sz val="10"/>
        <rFont val="Arial"/>
        <family val="2"/>
        <charset val="238"/>
      </rPr>
      <t xml:space="preserve"> - Studená voda</t>
    </r>
  </si>
  <si>
    <r>
      <t xml:space="preserve">5169 - </t>
    </r>
    <r>
      <rPr>
        <sz val="10"/>
        <rFont val="Arial"/>
        <family val="2"/>
        <charset val="238"/>
      </rPr>
      <t>Nákup ostatních služeb (posudky průtoků, různé 
          studie a drobné projekty, osazování vodoměrů, 
          vytyčování potrubí, navrtávací soupravy)</t>
    </r>
  </si>
  <si>
    <r>
      <rPr>
        <b/>
        <sz val="10"/>
        <color indexed="10"/>
        <rFont val="Arial"/>
        <family val="2"/>
        <charset val="238"/>
      </rPr>
      <t>5171</t>
    </r>
    <r>
      <rPr>
        <sz val="10"/>
        <rFont val="Arial"/>
        <family val="2"/>
        <charset val="238"/>
      </rPr>
      <t xml:space="preserve"> - Opravy a udržování (havárie na vodovodech, výměna 
          šoupat na vodovodu)</t>
    </r>
  </si>
  <si>
    <t>231 30                        02   2321</t>
  </si>
  <si>
    <r>
      <t xml:space="preserve">5169 - </t>
    </r>
    <r>
      <rPr>
        <sz val="10"/>
        <rFont val="Arial"/>
        <family val="2"/>
        <charset val="238"/>
      </rPr>
      <t>Nákup ostatních služeb (čištění kanalizace, posudky 
          průtoků, různé studie, vytyčovací práce a 
          drobné projekty)</t>
    </r>
  </si>
  <si>
    <r>
      <rPr>
        <b/>
        <sz val="10"/>
        <color indexed="10"/>
        <rFont val="Arial"/>
        <family val="2"/>
        <charset val="238"/>
      </rPr>
      <t>5171</t>
    </r>
    <r>
      <rPr>
        <sz val="10"/>
        <rFont val="Arial"/>
        <family val="2"/>
        <charset val="238"/>
      </rPr>
      <t xml:space="preserve"> - Opravy a udržování (havárie na kanalizacích, práce 
          protlakovým vozem, čištění kanalizace, prohlídka 
          kanalizace kamerovým systémem, opravy šachet, 
          opravy dešťové a splaškové kanalizace)</t>
    </r>
  </si>
  <si>
    <t>231 30                        14   3111</t>
  </si>
  <si>
    <r>
      <rPr>
        <b/>
        <sz val="10"/>
        <color indexed="10"/>
        <rFont val="Arial"/>
        <family val="2"/>
        <charset val="238"/>
      </rPr>
      <t>5331</t>
    </r>
    <r>
      <rPr>
        <sz val="10"/>
        <rFont val="Arial"/>
        <family val="2"/>
        <charset val="238"/>
      </rPr>
      <t xml:space="preserve"> - Neinvestiční příspěvky zřízeným příspěvkovým 
          organizacím</t>
    </r>
  </si>
  <si>
    <t>Provozní náklady budou využity takto:</t>
  </si>
  <si>
    <t>Vodné, stočné</t>
  </si>
  <si>
    <t>Odpad + LAPOL</t>
  </si>
  <si>
    <t>Poplatky bance</t>
  </si>
  <si>
    <t>Pojistky budov, dětí</t>
  </si>
  <si>
    <t>Tisk</t>
  </si>
  <si>
    <t>Revize zařízení, kamna, komíny, elektr.has.</t>
  </si>
  <si>
    <t>Telefony, poštovné</t>
  </si>
  <si>
    <t>Úklidové a mycí prostředky, hygienické potřeby</t>
  </si>
  <si>
    <t>Služby účetní, informatika, kabelovky, čistící aj.</t>
  </si>
  <si>
    <t>Obnova vybavení, prádlo, nádobí</t>
  </si>
  <si>
    <t>Pomůcky na výuku, výtvarné potřeby</t>
  </si>
  <si>
    <t>Malování tříd</t>
  </si>
  <si>
    <t>Nákup softwaru</t>
  </si>
  <si>
    <t>Údržba - materiál, opravy v obou MŠ</t>
  </si>
  <si>
    <t>Kancelářské potřeby</t>
  </si>
  <si>
    <t>231 30                        14   3113</t>
  </si>
  <si>
    <t>Provozní náklady budou u ZŠ Nepomuk využity takto:</t>
  </si>
  <si>
    <t>Odpady jímky</t>
  </si>
  <si>
    <t>Bankovní poplatky</t>
  </si>
  <si>
    <t>Úklidové prostředky</t>
  </si>
  <si>
    <t>Materiál na opravy</t>
  </si>
  <si>
    <t>Provozní revize</t>
  </si>
  <si>
    <t>Pojistné</t>
  </si>
  <si>
    <t>kancelářské potřeby, materiál</t>
  </si>
  <si>
    <t>učební pomůcky</t>
  </si>
  <si>
    <t>drobné opravy a udržování - budova</t>
  </si>
  <si>
    <t>ostatní služby provoz, cestovné</t>
  </si>
  <si>
    <t>231 30                        14   3231</t>
  </si>
  <si>
    <t>Hudební nástroje, učební pomůcky, nábytek, SW</t>
  </si>
  <si>
    <t>Odborná literatura</t>
  </si>
  <si>
    <t>Čistící a úklidové prostředky</t>
  </si>
  <si>
    <t>Spotřeba energie</t>
  </si>
  <si>
    <t>Poštovné, telefon</t>
  </si>
  <si>
    <t>Účetnictví</t>
  </si>
  <si>
    <t>Cestovné, silniční daň</t>
  </si>
  <si>
    <t>Opravy, ladění, servis</t>
  </si>
  <si>
    <t>Spotřební výukový materiál</t>
  </si>
  <si>
    <t>Nájemné ZŠ Nepomuk</t>
  </si>
  <si>
    <t>Nájemné ZŠ Kasejovice</t>
  </si>
  <si>
    <t>Nájemné ZŠ Žinkovy</t>
  </si>
  <si>
    <t>VÝDAJE CELKEM</t>
  </si>
  <si>
    <t>Příjmy za školné</t>
  </si>
  <si>
    <t>VÝDAJE PO ODPOČTU PŘÍJMŮ</t>
  </si>
  <si>
    <t xml:space="preserve">Činnosti knihovnické </t>
  </si>
  <si>
    <t>231 30                        16   3314</t>
  </si>
  <si>
    <r>
      <rPr>
        <b/>
        <sz val="10"/>
        <color indexed="10"/>
        <rFont val="Arial"/>
        <family val="2"/>
        <charset val="238"/>
      </rPr>
      <t>5011</t>
    </r>
    <r>
      <rPr>
        <sz val="10"/>
        <rFont val="Arial"/>
        <family val="2"/>
        <charset val="238"/>
      </rPr>
      <t xml:space="preserve"> - Platy zaměstnanců v pracovním poměru</t>
    </r>
  </si>
  <si>
    <r>
      <rPr>
        <b/>
        <sz val="10"/>
        <color indexed="10"/>
        <rFont val="Arial"/>
        <family val="2"/>
        <charset val="238"/>
      </rPr>
      <t>5136</t>
    </r>
    <r>
      <rPr>
        <sz val="10"/>
        <rFont val="Arial"/>
        <family val="2"/>
        <charset val="238"/>
      </rPr>
      <t xml:space="preserve"> - Knihy, učební pomůcky a tisk</t>
    </r>
  </si>
  <si>
    <r>
      <rPr>
        <b/>
        <sz val="10"/>
        <color indexed="10"/>
        <rFont val="Arial"/>
        <family val="2"/>
        <charset val="238"/>
      </rPr>
      <t>5161</t>
    </r>
    <r>
      <rPr>
        <sz val="10"/>
        <rFont val="Arial"/>
        <family val="2"/>
        <charset val="238"/>
      </rPr>
      <t xml:space="preserve"> - Služby pošt</t>
    </r>
  </si>
  <si>
    <r>
      <rPr>
        <b/>
        <sz val="10"/>
        <color indexed="10"/>
        <rFont val="Arial"/>
        <family val="2"/>
        <charset val="238"/>
      </rPr>
      <t xml:space="preserve">5162 </t>
    </r>
    <r>
      <rPr>
        <b/>
        <sz val="10"/>
        <rFont val="Arial"/>
        <family val="2"/>
        <charset val="238"/>
      </rPr>
      <t>-</t>
    </r>
    <r>
      <rPr>
        <sz val="10"/>
        <rFont val="Arial"/>
        <family val="2"/>
        <charset val="238"/>
      </rPr>
      <t xml:space="preserve"> Služby telekomuniakcí a radiokomunikací</t>
    </r>
  </si>
  <si>
    <r>
      <rPr>
        <b/>
        <sz val="10"/>
        <color indexed="10"/>
        <rFont val="Arial"/>
        <family val="2"/>
        <charset val="238"/>
      </rPr>
      <t xml:space="preserve">5167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Služby školení a vzdělávání</t>
    </r>
  </si>
  <si>
    <r>
      <rPr>
        <b/>
        <sz val="10"/>
        <color indexed="10"/>
        <rFont val="Arial"/>
        <family val="2"/>
        <charset val="238"/>
      </rPr>
      <t>5172</t>
    </r>
    <r>
      <rPr>
        <sz val="10"/>
        <rFont val="Arial"/>
        <family val="2"/>
        <charset val="238"/>
      </rPr>
      <t xml:space="preserve"> - Programové vybavení</t>
    </r>
  </si>
  <si>
    <r>
      <rPr>
        <b/>
        <sz val="10"/>
        <color indexed="10"/>
        <rFont val="Arial"/>
        <family val="2"/>
        <charset val="238"/>
      </rPr>
      <t>5173</t>
    </r>
    <r>
      <rPr>
        <sz val="10"/>
        <rFont val="Arial"/>
        <family val="2"/>
        <charset val="238"/>
      </rPr>
      <t xml:space="preserve"> - Cestovné (tuzemské i zahraniční)</t>
    </r>
  </si>
  <si>
    <r>
      <rPr>
        <b/>
        <sz val="10"/>
        <color indexed="10"/>
        <rFont val="Arial"/>
        <family val="2"/>
        <charset val="238"/>
      </rPr>
      <t>5229</t>
    </r>
    <r>
      <rPr>
        <sz val="10"/>
        <rFont val="Arial"/>
        <family val="2"/>
        <charset val="238"/>
      </rPr>
      <t xml:space="preserve"> - Ostatní neinvestiční transfery neziskovým a podobným org.</t>
    </r>
  </si>
  <si>
    <r>
      <rPr>
        <b/>
        <sz val="10"/>
        <color indexed="10"/>
        <rFont val="Arial"/>
        <family val="2"/>
        <charset val="238"/>
      </rPr>
      <t>5424</t>
    </r>
    <r>
      <rPr>
        <sz val="10"/>
        <rFont val="Arial"/>
        <family val="2"/>
        <charset val="238"/>
      </rPr>
      <t xml:space="preserve"> - Náhrady mezd v době nemoci</t>
    </r>
  </si>
  <si>
    <t>231 30                        16   3319</t>
  </si>
  <si>
    <r>
      <rPr>
        <b/>
        <sz val="10"/>
        <color indexed="10"/>
        <rFont val="Arial"/>
        <family val="2"/>
        <charset val="238"/>
      </rPr>
      <t>5133</t>
    </r>
    <r>
      <rPr>
        <sz val="10"/>
        <rFont val="Arial"/>
        <family val="2"/>
        <charset val="238"/>
      </rPr>
      <t xml:space="preserve"> - Léky a zdravotnický materiál</t>
    </r>
  </si>
  <si>
    <r>
      <rPr>
        <b/>
        <sz val="10"/>
        <color indexed="10"/>
        <rFont val="Arial"/>
        <family val="2"/>
        <charset val="238"/>
      </rPr>
      <t>5138</t>
    </r>
    <r>
      <rPr>
        <sz val="10"/>
        <rFont val="Arial"/>
        <family val="2"/>
        <charset val="238"/>
      </rPr>
      <t xml:space="preserve"> - Nákup zboží (za účelem dalšího prodeje)</t>
    </r>
  </si>
  <si>
    <r>
      <rPr>
        <b/>
        <sz val="10"/>
        <color indexed="10"/>
        <rFont val="Arial"/>
        <family val="2"/>
        <charset val="238"/>
      </rPr>
      <t>5162</t>
    </r>
    <r>
      <rPr>
        <sz val="10"/>
        <rFont val="Arial"/>
        <family val="2"/>
        <charset val="238"/>
      </rPr>
      <t xml:space="preserve"> - Služby telekomuniakcí a radiokomunikací</t>
    </r>
  </si>
  <si>
    <r>
      <rPr>
        <b/>
        <sz val="10"/>
        <color indexed="10"/>
        <rFont val="Arial"/>
        <family val="2"/>
        <charset val="238"/>
      </rPr>
      <t>5163</t>
    </r>
    <r>
      <rPr>
        <sz val="10"/>
        <rFont val="Arial"/>
        <family val="2"/>
        <charset val="238"/>
      </rPr>
      <t xml:space="preserve"> - Služby peněžních ústavů (včetně komerčního pojištění)</t>
    </r>
  </si>
  <si>
    <r>
      <rPr>
        <b/>
        <sz val="10"/>
        <color indexed="10"/>
        <rFont val="Arial"/>
        <family val="2"/>
        <charset val="238"/>
      </rPr>
      <t>5164</t>
    </r>
    <r>
      <rPr>
        <sz val="10"/>
        <rFont val="Arial"/>
        <family val="2"/>
        <charset val="238"/>
      </rPr>
      <t xml:space="preserve"> - Nájemné</t>
    </r>
  </si>
  <si>
    <r>
      <rPr>
        <b/>
        <sz val="10"/>
        <color indexed="10"/>
        <rFont val="Arial"/>
        <family val="2"/>
        <charset val="238"/>
      </rPr>
      <t>5175</t>
    </r>
    <r>
      <rPr>
        <sz val="10"/>
        <rFont val="Arial"/>
        <family val="2"/>
        <charset val="238"/>
      </rPr>
      <t xml:space="preserve"> - Pohoštění</t>
    </r>
  </si>
  <si>
    <r>
      <rPr>
        <b/>
        <sz val="10"/>
        <color indexed="10"/>
        <rFont val="Arial"/>
        <family val="2"/>
        <charset val="238"/>
      </rPr>
      <t>5177</t>
    </r>
    <r>
      <rPr>
        <sz val="10"/>
        <rFont val="Arial"/>
        <family val="2"/>
        <charset val="238"/>
      </rPr>
      <t xml:space="preserve"> - Nákup uměleckých předmětů</t>
    </r>
  </si>
  <si>
    <r>
      <rPr>
        <b/>
        <sz val="10"/>
        <color indexed="10"/>
        <rFont val="Arial"/>
        <family val="2"/>
        <charset val="238"/>
      </rPr>
      <t>5182</t>
    </r>
    <r>
      <rPr>
        <sz val="10"/>
        <rFont val="Arial"/>
        <family val="2"/>
        <charset val="238"/>
      </rPr>
      <t xml:space="preserve"> - Poskytnuté zálohy vl.pokladně</t>
    </r>
  </si>
  <si>
    <r>
      <rPr>
        <b/>
        <sz val="10"/>
        <color indexed="10"/>
        <rFont val="Arial"/>
        <family val="2"/>
        <charset val="238"/>
      </rPr>
      <t>5194</t>
    </r>
    <r>
      <rPr>
        <sz val="10"/>
        <rFont val="Arial"/>
        <family val="2"/>
        <charset val="238"/>
      </rPr>
      <t xml:space="preserve"> - Věcné dary</t>
    </r>
  </si>
  <si>
    <t>231 30              9999   16   3319</t>
  </si>
  <si>
    <r>
      <rPr>
        <b/>
        <sz val="10"/>
        <color indexed="10"/>
        <rFont val="Arial"/>
        <family val="2"/>
        <charset val="238"/>
      </rPr>
      <t>5153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- Plyn  - </t>
    </r>
    <r>
      <rPr>
        <sz val="10"/>
        <color indexed="12"/>
        <rFont val="Arial"/>
        <family val="2"/>
        <charset val="238"/>
      </rPr>
      <t>zde se plyn nakupuje ještě jako plyn</t>
    </r>
  </si>
  <si>
    <t>231 30              0012   16   3319</t>
  </si>
  <si>
    <t>V. Propagace Nepomuka</t>
  </si>
  <si>
    <t>VI. Pivní slavnosti</t>
  </si>
  <si>
    <t>231 30                        16   3330</t>
  </si>
  <si>
    <r>
      <rPr>
        <b/>
        <sz val="10"/>
        <color indexed="10"/>
        <rFont val="Arial"/>
        <family val="2"/>
        <charset val="238"/>
      </rPr>
      <t>5223</t>
    </r>
    <r>
      <rPr>
        <sz val="10"/>
        <rFont val="Arial"/>
        <family val="2"/>
        <charset val="238"/>
      </rPr>
      <t xml:space="preserve"> - Neinvestiční transfery církvím a náboženským 
          společnostem</t>
    </r>
  </si>
  <si>
    <t>231 30                        39   3412</t>
  </si>
  <si>
    <r>
      <rPr>
        <b/>
        <sz val="10"/>
        <color indexed="10"/>
        <rFont val="Arial"/>
        <family val="2"/>
        <charset val="238"/>
      </rPr>
      <t>5139</t>
    </r>
    <r>
      <rPr>
        <sz val="10"/>
        <rFont val="Arial"/>
        <family val="2"/>
        <charset val="238"/>
      </rPr>
      <t xml:space="preserve"> - Nákup materiálu jinde nezařazený (chlory)</t>
    </r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</si>
  <si>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(zkoušky vody, udržovací  
          práce na zařízení, bazénový servis)</t>
    </r>
  </si>
  <si>
    <t>231 30                        39   3421</t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</si>
  <si>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(rozšířovní hřiště, odborná 
          prohlídka děských hřišť)</t>
    </r>
  </si>
  <si>
    <r>
      <rPr>
        <b/>
        <sz val="10"/>
        <color indexed="10"/>
        <rFont val="Arial"/>
        <family val="2"/>
        <charset val="238"/>
      </rPr>
      <t>5171</t>
    </r>
    <r>
      <rPr>
        <sz val="10"/>
        <rFont val="Arial"/>
        <family val="2"/>
        <charset val="238"/>
      </rPr>
      <t xml:space="preserve"> - Opravy a udržování (údržba dětského hřiště)</t>
    </r>
  </si>
  <si>
    <t>231 30                        39   3419</t>
  </si>
  <si>
    <t xml:space="preserve">Bytové hospodářství </t>
  </si>
  <si>
    <t>231 30              1000   39   3612</t>
  </si>
  <si>
    <r>
      <rPr>
        <b/>
        <sz val="10"/>
        <color indexed="10"/>
        <rFont val="Arial"/>
        <family val="2"/>
        <charset val="238"/>
      </rPr>
      <t>5152</t>
    </r>
    <r>
      <rPr>
        <sz val="10"/>
        <rFont val="Arial"/>
        <family val="2"/>
        <charset val="238"/>
      </rPr>
      <t xml:space="preserve"> - Teplo</t>
    </r>
  </si>
  <si>
    <r>
      <rPr>
        <b/>
        <sz val="10"/>
        <color indexed="10"/>
        <rFont val="Arial"/>
        <family val="2"/>
        <charset val="238"/>
      </rPr>
      <t>5154</t>
    </r>
    <r>
      <rPr>
        <sz val="10"/>
        <rFont val="Arial"/>
        <family val="2"/>
        <charset val="238"/>
      </rPr>
      <t xml:space="preserve"> - Elektrická energie (společné prostory)</t>
    </r>
  </si>
  <si>
    <r>
      <rPr>
        <b/>
        <sz val="10"/>
        <color indexed="10"/>
        <rFont val="Arial"/>
        <family val="2"/>
        <charset val="238"/>
      </rPr>
      <t>5166</t>
    </r>
    <r>
      <rPr>
        <sz val="10"/>
        <rFont val="Arial"/>
        <family val="2"/>
        <charset val="238"/>
      </rPr>
      <t xml:space="preserve"> - Konzultační služby</t>
    </r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</si>
  <si>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(revize, kontroly, prohlídky)</t>
    </r>
  </si>
  <si>
    <t xml:space="preserve">Nebytové hospodářství </t>
  </si>
  <si>
    <t>231 30                        39   3613</t>
  </si>
  <si>
    <t>Veřejné osvětlení</t>
  </si>
  <si>
    <t>231 30                        39   3631</t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</si>
  <si>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 (drobné projekty…) </t>
    </r>
  </si>
  <si>
    <t xml:space="preserve">Pohřebnictví </t>
  </si>
  <si>
    <t>231 30                        39   3632</t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</si>
  <si>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(dle smlouvy o udržování hřbitova)</t>
    </r>
  </si>
  <si>
    <t>231 30                        02   3722</t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</si>
  <si>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</t>
    </r>
  </si>
  <si>
    <t>231 30                        39   3745</t>
  </si>
  <si>
    <r>
      <rPr>
        <b/>
        <sz val="10"/>
        <color indexed="10"/>
        <rFont val="Arial"/>
        <family val="2"/>
        <charset val="238"/>
      </rPr>
      <t>5131</t>
    </r>
    <r>
      <rPr>
        <sz val="10"/>
        <rFont val="Arial"/>
        <family val="2"/>
        <charset val="238"/>
      </rPr>
      <t xml:space="preserve"> - Potraviny</t>
    </r>
  </si>
  <si>
    <r>
      <rPr>
        <sz val="10"/>
        <color theme="0"/>
        <rFont val="Arial"/>
        <family val="2"/>
        <charset val="238"/>
      </rPr>
      <t>……………….</t>
    </r>
    <r>
      <rPr>
        <sz val="10"/>
        <rFont val="Arial"/>
        <family val="2"/>
        <charset val="238"/>
      </rPr>
      <t>3937</t>
    </r>
  </si>
  <si>
    <r>
      <rPr>
        <b/>
        <sz val="10"/>
        <color rgb="FFFF0000"/>
        <rFont val="Arial"/>
        <family val="2"/>
        <charset val="238"/>
      </rPr>
      <t>5139</t>
    </r>
    <r>
      <rPr>
        <sz val="10"/>
        <rFont val="Arial"/>
        <family val="2"/>
        <charset val="238"/>
      </rPr>
      <t xml:space="preserve"> - Nákup materiálu jinde nezařazený - </t>
    </r>
    <r>
      <rPr>
        <b/>
        <sz val="10"/>
        <rFont val="Arial"/>
        <family val="2"/>
        <charset val="238"/>
      </rPr>
      <t>ošetřování zeleně</t>
    </r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</si>
  <si>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(sečení trávy, praní a čištění 
          oděvů)</t>
    </r>
  </si>
  <si>
    <r>
      <rPr>
        <b/>
        <sz val="10"/>
        <color rgb="FFFF000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- </t>
    </r>
    <r>
      <rPr>
        <b/>
        <sz val="10"/>
        <rFont val="Arial"/>
        <family val="2"/>
        <charset val="238"/>
      </rPr>
      <t>ošetřování zeleně</t>
    </r>
  </si>
  <si>
    <r>
      <rPr>
        <b/>
        <sz val="10"/>
        <color indexed="10"/>
        <rFont val="Arial"/>
        <family val="2"/>
        <charset val="238"/>
      </rPr>
      <t>5171</t>
    </r>
    <r>
      <rPr>
        <sz val="10"/>
        <rFont val="Arial"/>
        <family val="2"/>
        <charset val="238"/>
      </rPr>
      <t xml:space="preserve"> - Opravy a udržování (opravy a udržování strojů a 
          zařízení - traktor, avie)</t>
    </r>
  </si>
  <si>
    <t>231 30                        28   4351</t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</si>
  <si>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(obědy leden, úklid, nákupy, 
          praní prádla, pochůzky, léky, mytí)</t>
    </r>
  </si>
  <si>
    <r>
      <rPr>
        <b/>
        <sz val="10"/>
        <color indexed="10"/>
        <rFont val="Arial"/>
        <family val="2"/>
        <charset val="238"/>
      </rPr>
      <t>5192</t>
    </r>
    <r>
      <rPr>
        <sz val="10"/>
        <rFont val="Arial"/>
        <family val="2"/>
        <charset val="238"/>
      </rPr>
      <t xml:space="preserve"> - Poskytnuté neinvestiční příspěvky a náhrady</t>
    </r>
  </si>
  <si>
    <r>
      <t xml:space="preserve">231 30     </t>
    </r>
    <r>
      <rPr>
        <sz val="8"/>
        <rFont val="Arial"/>
        <family val="2"/>
        <charset val="238"/>
      </rPr>
      <t>13010</t>
    </r>
    <r>
      <rPr>
        <sz val="10"/>
        <rFont val="Arial"/>
        <family val="2"/>
        <charset val="238"/>
      </rPr>
      <t xml:space="preserve">           28   4339</t>
    </r>
  </si>
  <si>
    <r>
      <rPr>
        <b/>
        <sz val="10"/>
        <color indexed="10"/>
        <rFont val="Arial"/>
        <family val="2"/>
        <charset val="238"/>
      </rPr>
      <t>5031</t>
    </r>
    <r>
      <rPr>
        <sz val="10"/>
        <rFont val="Arial"/>
        <family val="2"/>
        <charset val="238"/>
      </rPr>
      <t xml:space="preserve"> - Povinné pojistné na soc.zabezp.a přís. na st.polit.zam.</t>
    </r>
  </si>
  <si>
    <t>231 30                        19   5212</t>
  </si>
  <si>
    <r>
      <rPr>
        <b/>
        <sz val="10"/>
        <color indexed="10"/>
        <rFont val="Arial"/>
        <family val="2"/>
        <charset val="238"/>
      </rPr>
      <t>5169</t>
    </r>
    <r>
      <rPr>
        <sz val="10"/>
        <rFont val="Arial"/>
        <family val="2"/>
        <charset val="238"/>
      </rPr>
      <t xml:space="preserve"> - Nákup ostatních služeb (Odvodní řízení, aj.)</t>
    </r>
  </si>
  <si>
    <t>231 30              0227   19   5512</t>
  </si>
  <si>
    <t>SDH Dvorec</t>
  </si>
  <si>
    <t>231 30              0228   19   5512</t>
  </si>
  <si>
    <t>Požární ochrana celkem</t>
  </si>
  <si>
    <t>231 30                        19   6112</t>
  </si>
  <si>
    <r>
      <rPr>
        <b/>
        <sz val="10"/>
        <color indexed="10"/>
        <rFont val="Arial"/>
        <family val="2"/>
        <charset val="238"/>
      </rPr>
      <t>5023</t>
    </r>
    <r>
      <rPr>
        <sz val="10"/>
        <rFont val="Arial"/>
        <family val="2"/>
        <charset val="238"/>
      </rPr>
      <t xml:space="preserve"> - Odměny členů zastupitelstva obcí a krajů</t>
    </r>
  </si>
  <si>
    <r>
      <rPr>
        <b/>
        <sz val="10"/>
        <color indexed="10"/>
        <rFont val="Arial"/>
        <family val="2"/>
        <charset val="238"/>
      </rPr>
      <t>5031</t>
    </r>
    <r>
      <rPr>
        <sz val="10"/>
        <rFont val="Arial"/>
        <family val="2"/>
        <charset val="238"/>
      </rPr>
      <t xml:space="preserve"> - </t>
    </r>
    <r>
      <rPr>
        <sz val="9"/>
        <rFont val="Arial"/>
        <family val="2"/>
        <charset val="238"/>
      </rPr>
      <t>Povinné pojistné na sociální zabezp.a přísp.na st.pol.zam.</t>
    </r>
  </si>
  <si>
    <r>
      <rPr>
        <b/>
        <sz val="10"/>
        <color indexed="10"/>
        <rFont val="Arial"/>
        <family val="2"/>
        <charset val="238"/>
      </rPr>
      <t>5032</t>
    </r>
    <r>
      <rPr>
        <sz val="10"/>
        <rFont val="Arial"/>
        <family val="2"/>
        <charset val="238"/>
      </rPr>
      <t xml:space="preserve"> - </t>
    </r>
    <r>
      <rPr>
        <sz val="9"/>
        <rFont val="Arial"/>
        <family val="2"/>
        <charset val="238"/>
      </rPr>
      <t>Povinné pojistné na veřejné zdravotní pojištění</t>
    </r>
  </si>
  <si>
    <r>
      <rPr>
        <b/>
        <sz val="10"/>
        <color indexed="10"/>
        <rFont val="Arial"/>
        <family val="2"/>
        <charset val="238"/>
      </rPr>
      <t>5019</t>
    </r>
    <r>
      <rPr>
        <sz val="10"/>
        <rFont val="Arial"/>
        <family val="2"/>
        <charset val="238"/>
      </rPr>
      <t xml:space="preserve"> - Ostatní platy </t>
    </r>
  </si>
  <si>
    <t xml:space="preserve">Činnost místní správy </t>
  </si>
  <si>
    <t>231 30                        19   6171</t>
  </si>
  <si>
    <r>
      <rPr>
        <b/>
        <sz val="10"/>
        <color indexed="10"/>
        <rFont val="Arial"/>
        <family val="2"/>
        <charset val="238"/>
      </rPr>
      <t>5134</t>
    </r>
    <r>
      <rPr>
        <sz val="10"/>
        <rFont val="Arial"/>
        <family val="2"/>
        <charset val="238"/>
      </rPr>
      <t xml:space="preserve"> - Prádlo, oděv, obuv (uklízečky)</t>
    </r>
  </si>
  <si>
    <r>
      <rPr>
        <b/>
        <sz val="10"/>
        <color indexed="10"/>
        <rFont val="Arial"/>
        <family val="2"/>
        <charset val="238"/>
      </rPr>
      <t>5139</t>
    </r>
    <r>
      <rPr>
        <sz val="10"/>
        <rFont val="Arial"/>
        <family val="2"/>
        <charset val="238"/>
      </rPr>
      <t xml:space="preserve"> - Nákup materiálu jinde nezařazený (kancelářské 
          potřeby, drobný ostatní materiál, např. žárovka…)</t>
    </r>
  </si>
  <si>
    <r>
      <rPr>
        <b/>
        <sz val="10"/>
        <color indexed="10"/>
        <rFont val="Arial"/>
        <family val="2"/>
        <charset val="238"/>
      </rPr>
      <t>5164</t>
    </r>
    <r>
      <rPr>
        <sz val="10"/>
        <rFont val="Arial"/>
        <family val="2"/>
        <charset val="238"/>
      </rPr>
      <t xml:space="preserve"> - Nájemné (schránka na poště, úřední deska na obchoďáku,…)</t>
    </r>
  </si>
  <si>
    <r>
      <rPr>
        <b/>
        <sz val="10"/>
        <color indexed="10"/>
        <rFont val="Arial"/>
        <family val="2"/>
        <charset val="238"/>
      </rPr>
      <t>5166</t>
    </r>
    <r>
      <rPr>
        <sz val="10"/>
        <rFont val="Arial"/>
        <family val="2"/>
        <charset val="238"/>
      </rPr>
      <t xml:space="preserve"> - Konzultační, poradenské a právní služby (exekutoři, 
          daňový poradce)</t>
    </r>
  </si>
  <si>
    <r>
      <rPr>
        <b/>
        <sz val="10"/>
        <color indexed="10"/>
        <rFont val="Arial"/>
        <family val="2"/>
        <charset val="238"/>
      </rPr>
      <t>5173</t>
    </r>
    <r>
      <rPr>
        <sz val="10"/>
        <rFont val="Arial"/>
        <family val="2"/>
        <charset val="238"/>
      </rPr>
      <t xml:space="preserve"> - Cestovné</t>
    </r>
  </si>
  <si>
    <r>
      <rPr>
        <b/>
        <sz val="10"/>
        <color indexed="10"/>
        <rFont val="Arial"/>
        <family val="2"/>
        <charset val="238"/>
      </rPr>
      <t>5179</t>
    </r>
    <r>
      <rPr>
        <sz val="10"/>
        <rFont val="Arial"/>
        <family val="2"/>
        <charset val="238"/>
      </rPr>
      <t xml:space="preserve"> - Ostatní nákupy jinde nezařazené</t>
    </r>
  </si>
  <si>
    <r>
      <rPr>
        <b/>
        <sz val="10"/>
        <color indexed="10"/>
        <rFont val="Arial"/>
        <family val="2"/>
        <charset val="238"/>
      </rPr>
      <t>5182</t>
    </r>
    <r>
      <rPr>
        <sz val="10"/>
        <rFont val="Arial"/>
        <family val="2"/>
        <charset val="238"/>
      </rPr>
      <t xml:space="preserve"> - Poskytnuté zálohy vlastní pokladně</t>
    </r>
  </si>
  <si>
    <r>
      <rPr>
        <b/>
        <sz val="10"/>
        <color indexed="10"/>
        <rFont val="Arial"/>
        <family val="2"/>
        <charset val="238"/>
      </rPr>
      <t>5365</t>
    </r>
    <r>
      <rPr>
        <sz val="10"/>
        <rFont val="Arial"/>
        <family val="2"/>
        <charset val="238"/>
      </rPr>
      <t xml:space="preserve"> - Platby daní a poplatků krajům, obcím a státním fondům</t>
    </r>
  </si>
  <si>
    <r>
      <rPr>
        <b/>
        <sz val="10"/>
        <color indexed="10"/>
        <rFont val="Arial"/>
        <family val="2"/>
        <charset val="238"/>
      </rPr>
      <t>5909</t>
    </r>
    <r>
      <rPr>
        <sz val="10"/>
        <rFont val="Arial"/>
        <family val="2"/>
        <charset val="238"/>
      </rPr>
      <t xml:space="preserve"> - Ostaní neinvestiční výdaje jinde nezařazené</t>
    </r>
  </si>
  <si>
    <t>231 30                        19   6310</t>
  </si>
  <si>
    <t>231 30                        19   6399</t>
  </si>
  <si>
    <t>231 10                        19   6330</t>
  </si>
  <si>
    <r>
      <rPr>
        <b/>
        <sz val="10"/>
        <color indexed="10"/>
        <rFont val="Arial"/>
        <family val="2"/>
        <charset val="238"/>
      </rPr>
      <t>5342</t>
    </r>
    <r>
      <rPr>
        <sz val="10"/>
        <rFont val="Arial"/>
        <family val="2"/>
        <charset val="238"/>
      </rPr>
      <t xml:space="preserve"> - Převody FKSP a SF obcí a krajů</t>
    </r>
  </si>
  <si>
    <r>
      <rPr>
        <b/>
        <sz val="10"/>
        <color indexed="10"/>
        <rFont val="Arial"/>
        <family val="2"/>
        <charset val="238"/>
      </rPr>
      <t>5345</t>
    </r>
    <r>
      <rPr>
        <sz val="10"/>
        <rFont val="Arial"/>
        <family val="2"/>
        <charset val="238"/>
      </rPr>
      <t xml:space="preserve"> - Převody vlastním rozpočtovým účtům</t>
    </r>
  </si>
  <si>
    <t>231 30                        19   6409</t>
  </si>
  <si>
    <r>
      <rPr>
        <b/>
        <sz val="10"/>
        <color indexed="10"/>
        <rFont val="Arial"/>
        <family val="2"/>
        <charset val="238"/>
      </rPr>
      <t>5329</t>
    </r>
    <r>
      <rPr>
        <sz val="10"/>
        <rFont val="Arial"/>
        <family val="2"/>
        <charset val="238"/>
      </rPr>
      <t xml:space="preserve"> - </t>
    </r>
    <r>
      <rPr>
        <sz val="9"/>
        <rFont val="Arial"/>
        <family val="2"/>
        <charset val="238"/>
      </rPr>
      <t>Ostatní neinvestiční transfery veřejným rozpočtům územní 
             úrovně</t>
    </r>
  </si>
  <si>
    <t xml:space="preserve">Vytváření rezerv </t>
  </si>
  <si>
    <t>231 30                        09   1099</t>
  </si>
  <si>
    <t>231 30                        02   2399</t>
  </si>
  <si>
    <r>
      <rPr>
        <b/>
        <sz val="10"/>
        <color indexed="10"/>
        <rFont val="Arial"/>
        <family val="2"/>
        <charset val="238"/>
      </rPr>
      <t>5901</t>
    </r>
    <r>
      <rPr>
        <sz val="10"/>
        <rFont val="Arial"/>
        <family val="2"/>
        <charset val="238"/>
      </rPr>
      <t xml:space="preserve"> - Nespecifikované rezervy (rezerva na likvidaci katastrof)</t>
    </r>
  </si>
  <si>
    <r>
      <rPr>
        <b/>
        <sz val="10"/>
        <color indexed="10"/>
        <rFont val="Arial"/>
        <family val="2"/>
        <charset val="238"/>
      </rPr>
      <t>5901</t>
    </r>
    <r>
      <rPr>
        <sz val="10"/>
        <rFont val="Arial"/>
        <family val="2"/>
        <charset val="238"/>
      </rPr>
      <t xml:space="preserve"> - Nespecifikované rezervy (rezerva na krizové stavy)</t>
    </r>
  </si>
  <si>
    <t>231 30                        19   6402</t>
  </si>
  <si>
    <r>
      <rPr>
        <b/>
        <sz val="10"/>
        <color indexed="10"/>
        <rFont val="Arial"/>
        <family val="2"/>
        <charset val="238"/>
      </rPr>
      <t>5364</t>
    </r>
    <r>
      <rPr>
        <sz val="10"/>
        <rFont val="Arial"/>
        <family val="2"/>
        <charset val="238"/>
      </rPr>
      <t xml:space="preserve"> - Výdaje fin.vypořádání minulých let mezi krajem a 
          obcemi</t>
    </r>
  </si>
  <si>
    <r>
      <rPr>
        <b/>
        <sz val="10"/>
        <color indexed="10"/>
        <rFont val="Arial"/>
        <family val="2"/>
        <charset val="238"/>
      </rPr>
      <t>5321</t>
    </r>
    <r>
      <rPr>
        <sz val="10"/>
        <rFont val="Arial"/>
        <family val="2"/>
        <charset val="238"/>
      </rPr>
      <t xml:space="preserve"> - Neinvestiční transfery obcím</t>
    </r>
  </si>
  <si>
    <t>vybavení tříd - lavice apod.</t>
  </si>
  <si>
    <t>PC pomůcky, IT servis</t>
  </si>
  <si>
    <t>závodní stravování</t>
  </si>
  <si>
    <r>
      <rPr>
        <b/>
        <sz val="10"/>
        <color indexed="10"/>
        <rFont val="Arial"/>
        <family val="2"/>
        <charset val="238"/>
      </rPr>
      <t>5168</t>
    </r>
    <r>
      <rPr>
        <sz val="10"/>
        <rFont val="Arial"/>
        <family val="2"/>
        <charset val="238"/>
      </rPr>
      <t xml:space="preserve"> - Zpracování dat a služby související s informačními
          a komunikačními technologiemi</t>
    </r>
  </si>
  <si>
    <t xml:space="preserve">Ostatní činnosti související se službami pro obyvatelstvo (projekt Systémová podpora rozvoje meziobecní spolupráce) </t>
  </si>
  <si>
    <r>
      <t xml:space="preserve">231 30     </t>
    </r>
    <r>
      <rPr>
        <sz val="8"/>
        <rFont val="Arial"/>
        <family val="2"/>
        <charset val="238"/>
      </rPr>
      <t xml:space="preserve">1811 </t>
    </r>
    <r>
      <rPr>
        <sz val="10"/>
        <rFont val="Arial"/>
        <family val="2"/>
        <charset val="238"/>
      </rPr>
      <t xml:space="preserve">           19   3900</t>
    </r>
  </si>
  <si>
    <t>231 30              0021   16   3319</t>
  </si>
  <si>
    <t>231 30              0022   16   3319</t>
  </si>
  <si>
    <t>231 30             5959   19   5212</t>
  </si>
  <si>
    <r>
      <rPr>
        <b/>
        <sz val="10"/>
        <color indexed="10"/>
        <rFont val="Arial"/>
        <family val="2"/>
        <charset val="238"/>
      </rPr>
      <t>5139</t>
    </r>
    <r>
      <rPr>
        <sz val="10"/>
        <rFont val="Arial"/>
        <family val="2"/>
        <charset val="238"/>
      </rPr>
      <t xml:space="preserve"> - Nákup materiálu jinde nezařazený </t>
    </r>
  </si>
  <si>
    <r>
      <rPr>
        <b/>
        <sz val="10"/>
        <color indexed="10"/>
        <rFont val="Arial"/>
        <family val="2"/>
        <charset val="238"/>
      </rPr>
      <t>5229</t>
    </r>
    <r>
      <rPr>
        <sz val="10"/>
        <rFont val="Arial"/>
        <family val="2"/>
        <charset val="238"/>
      </rPr>
      <t xml:space="preserve"> - Ostatní neinvestiční transfery neziskovým a   podobným organizacím  </t>
    </r>
    <r>
      <rPr>
        <b/>
        <sz val="10"/>
        <rFont val="Arial"/>
        <family val="2"/>
        <charset val="238"/>
      </rPr>
      <t>(NE nepomucké spolky)</t>
    </r>
  </si>
  <si>
    <r>
      <rPr>
        <b/>
        <sz val="10"/>
        <color indexed="10"/>
        <rFont val="Arial"/>
        <family val="2"/>
        <charset val="238"/>
      </rPr>
      <t>5229</t>
    </r>
    <r>
      <rPr>
        <sz val="10"/>
        <rFont val="Arial"/>
        <family val="2"/>
        <charset val="238"/>
      </rPr>
      <t xml:space="preserve"> - Ostatní neinvestiční transfery neziskovým a podobným organizacím  </t>
    </r>
    <r>
      <rPr>
        <b/>
        <sz val="10"/>
        <rFont val="Arial"/>
        <family val="2"/>
        <charset val="238"/>
      </rPr>
      <t>Expozice cisterciácký klášter</t>
    </r>
  </si>
  <si>
    <t>v tis. Kč</t>
  </si>
  <si>
    <r>
      <rPr>
        <b/>
        <sz val="10"/>
        <color indexed="10"/>
        <rFont val="Arial"/>
        <family val="2"/>
        <charset val="238"/>
      </rPr>
      <t>5034</t>
    </r>
    <r>
      <rPr>
        <sz val="10"/>
        <rFont val="Arial"/>
        <family val="2"/>
        <charset val="238"/>
      </rPr>
      <t xml:space="preserve"> - Prádlo, oděv a obuv</t>
    </r>
  </si>
  <si>
    <r>
      <rPr>
        <b/>
        <sz val="10"/>
        <color indexed="10"/>
        <rFont val="Arial"/>
        <family val="2"/>
        <charset val="238"/>
      </rPr>
      <t>5134</t>
    </r>
    <r>
      <rPr>
        <sz val="10"/>
        <rFont val="Arial"/>
        <family val="2"/>
        <charset val="238"/>
      </rPr>
      <t xml:space="preserve"> - Prádlo, oděv a obuv</t>
    </r>
  </si>
  <si>
    <r>
      <rPr>
        <b/>
        <sz val="10"/>
        <color indexed="10"/>
        <rFont val="Arial"/>
        <family val="2"/>
        <charset val="238"/>
      </rPr>
      <t xml:space="preserve">5169 </t>
    </r>
    <r>
      <rPr>
        <sz val="10"/>
        <rFont val="Arial"/>
        <family val="2"/>
        <charset val="238"/>
      </rPr>
      <t>- Nákup ostatních služeb</t>
    </r>
  </si>
  <si>
    <r>
      <rPr>
        <b/>
        <sz val="10"/>
        <color rgb="FFFF0000"/>
        <rFont val="Arial"/>
        <family val="2"/>
        <charset val="238"/>
      </rPr>
      <t>5138</t>
    </r>
    <r>
      <rPr>
        <sz val="10"/>
        <rFont val="Arial"/>
        <family val="2"/>
        <charset val="238"/>
      </rPr>
      <t xml:space="preserve"> - Nákup zboží (za účelem dalšího prodeje)</t>
    </r>
  </si>
  <si>
    <r>
      <rPr>
        <b/>
        <sz val="10"/>
        <color indexed="10"/>
        <rFont val="Arial"/>
        <family val="2"/>
        <charset val="238"/>
      </rPr>
      <t>5362</t>
    </r>
    <r>
      <rPr>
        <sz val="10"/>
        <rFont val="Arial"/>
        <family val="2"/>
        <charset val="238"/>
      </rPr>
      <t xml:space="preserve"> - Platby daní a poplatků</t>
    </r>
  </si>
  <si>
    <r>
      <rPr>
        <b/>
        <sz val="10"/>
        <color indexed="10"/>
        <rFont val="Arial"/>
        <family val="2"/>
        <charset val="238"/>
      </rPr>
      <t>5031</t>
    </r>
    <r>
      <rPr>
        <sz val="10"/>
        <rFont val="Arial"/>
        <family val="2"/>
        <charset val="238"/>
      </rPr>
      <t xml:space="preserve"> - Povinné pojistné na soc.zab.a přís. na st.polit.zam.</t>
    </r>
  </si>
  <si>
    <r>
      <rPr>
        <b/>
        <sz val="10"/>
        <color indexed="10"/>
        <rFont val="Arial"/>
        <family val="2"/>
        <charset val="238"/>
      </rPr>
      <t>5361</t>
    </r>
    <r>
      <rPr>
        <sz val="10"/>
        <rFont val="Arial"/>
        <family val="2"/>
        <charset val="238"/>
      </rPr>
      <t xml:space="preserve"> - Nákup kolků</t>
    </r>
  </si>
  <si>
    <r>
      <rPr>
        <b/>
        <sz val="10"/>
        <color indexed="10"/>
        <rFont val="Arial"/>
        <family val="2"/>
        <charset val="238"/>
      </rPr>
      <t>5649</t>
    </r>
    <r>
      <rPr>
        <sz val="10"/>
        <rFont val="Arial"/>
        <family val="2"/>
        <charset val="238"/>
      </rPr>
      <t xml:space="preserve"> - Ostatní neinvetiční půjčené prostředky veřejným
rozpočtům územní úrovně</t>
    </r>
  </si>
  <si>
    <r>
      <t xml:space="preserve">Ost.činnosti související se službami pro obyvatelstvo - přijaté
nekapitálové příspěvky, náhrady </t>
    </r>
    <r>
      <rPr>
        <b/>
        <sz val="8"/>
        <color rgb="FFFF0000"/>
        <rFont val="Arial"/>
        <family val="2"/>
        <charset val="238"/>
      </rPr>
      <t>(projekt SMO)</t>
    </r>
  </si>
  <si>
    <t>z toho                             poplatek za provozovaný výherní hrací přístroj</t>
  </si>
  <si>
    <t>z toho            odvody za odnětí půdy ze zemědělského půdního fondu</t>
  </si>
  <si>
    <t xml:space="preserve">    z toho                                       příjmy z poskytnutých služeb a výrobků</t>
  </si>
  <si>
    <t>z toho        Ozdravov.hosp.zv.a veterin.péče-příjmy z poskyt.služ. a výr.</t>
  </si>
  <si>
    <r>
      <rPr>
        <b/>
        <sz val="10"/>
        <color indexed="10"/>
        <rFont val="Arial"/>
        <family val="2"/>
        <charset val="238"/>
      </rPr>
      <t>5229</t>
    </r>
    <r>
      <rPr>
        <sz val="10"/>
        <rFont val="Arial"/>
        <family val="2"/>
        <charset val="238"/>
      </rPr>
      <t xml:space="preserve"> - Ost.neinvestiční transfery neziskovým a podobným org.</t>
    </r>
  </si>
  <si>
    <t>Příjmy z prodeje zboží</t>
  </si>
  <si>
    <t>Bezpečnost a veřejný pořádek</t>
  </si>
  <si>
    <t>5311 - Bezpečnost a veřejný pořádek</t>
  </si>
  <si>
    <t>1036 - Správa v lesním hospodářství</t>
  </si>
  <si>
    <t>2212 - Silnice</t>
  </si>
  <si>
    <t>3111 - Předškolní zařízení</t>
  </si>
  <si>
    <t>3113 - Základní školy</t>
  </si>
  <si>
    <t>3231 - Základní umělecké školy</t>
  </si>
  <si>
    <t>3319 - Ostatní záležitosti kultury</t>
  </si>
  <si>
    <t>3412 - Sportovní zařízení v majetku obce</t>
  </si>
  <si>
    <t>3421 - Využití volného času mládeže</t>
  </si>
  <si>
    <t>3722 - Sběr a svoz komunálních odpadů</t>
  </si>
  <si>
    <t xml:space="preserve">2310 - Pitná voda </t>
  </si>
  <si>
    <t>5512 - Požární ochrana - dobrovolná část</t>
  </si>
  <si>
    <t>6112 - Zastupitelstva obcí</t>
  </si>
  <si>
    <t>6171 - Činnost místní správy</t>
  </si>
  <si>
    <t>6402 - Finanční vypořádání minulých let</t>
  </si>
  <si>
    <t>zpět</t>
  </si>
  <si>
    <t xml:space="preserve">1031 - Pěstební činnost ( lesní hospodářství ) </t>
  </si>
  <si>
    <t>Pěstební činnost ( lesní hospodářství )</t>
  </si>
  <si>
    <t>Správa v lesním hospodářství</t>
  </si>
  <si>
    <t>Silnice</t>
  </si>
  <si>
    <t>Pitná voda</t>
  </si>
  <si>
    <t xml:space="preserve">Odvádění a čištění odpadních vod a nakládání s kaly </t>
  </si>
  <si>
    <t>Předškolní zařízení</t>
  </si>
  <si>
    <t>Základní školy</t>
  </si>
  <si>
    <t xml:space="preserve">Základní umělecké školy </t>
  </si>
  <si>
    <t xml:space="preserve">Ostatní záležitosti kultury </t>
  </si>
  <si>
    <t xml:space="preserve">Činnosti registrovaných církví a náboženských společností </t>
  </si>
  <si>
    <t>Sportovní zařízení v majetku obce</t>
  </si>
  <si>
    <t>Využití volného času mládeže</t>
  </si>
  <si>
    <t>Sběr a svoz komunálních odpadů</t>
  </si>
  <si>
    <t>Péče o vzhled obcí a veřejnou zeleň</t>
  </si>
  <si>
    <t>Ostatní sociální péče a pomoc rodině a manželství (pěstounská péče)</t>
  </si>
  <si>
    <t>Osobní asistence, pečovatelská služba a podpora samostatného bydlení</t>
  </si>
  <si>
    <t>5212 - Ochrana obyvatelstva</t>
  </si>
  <si>
    <t>Ochrana obyvatelstva</t>
  </si>
  <si>
    <t>Požární ochrana - dobrovolná část</t>
  </si>
  <si>
    <t xml:space="preserve">Zastupitelstva města </t>
  </si>
  <si>
    <t>6115 - Volby do zastupitelstev územních 
            samosprávných celků</t>
  </si>
  <si>
    <t>6117 - Volby do Evropského parlamentu</t>
  </si>
  <si>
    <t xml:space="preserve">Obecné příjmy a výdaje z finančních operací </t>
  </si>
  <si>
    <t>Převody vlastním fondům v rozpočtech územní úrovně (sociální fond)</t>
  </si>
  <si>
    <t xml:space="preserve">Převody vlastním fondům v rozpočtech územní úrovně </t>
  </si>
  <si>
    <t>6399 - Ostatní finanční operace</t>
  </si>
  <si>
    <t>Ostatní finanční operace (Platby daní a poplatků)</t>
  </si>
  <si>
    <t>Ostatní činnosti jinde nazařazené 
( příspěvek do mikroregionu )</t>
  </si>
  <si>
    <r>
      <rPr>
        <b/>
        <sz val="10"/>
        <color indexed="10"/>
        <rFont val="Arial"/>
        <family val="2"/>
        <charset val="238"/>
      </rPr>
      <t>5901</t>
    </r>
    <r>
      <rPr>
        <sz val="10"/>
        <rFont val="Arial"/>
        <family val="2"/>
        <charset val="238"/>
      </rPr>
      <t xml:space="preserve"> - Nespecifikované rezervy (lesní, rybářská a myslivecká stráž)</t>
    </r>
  </si>
  <si>
    <t>před 11. rozp.
opatřením</t>
  </si>
  <si>
    <t>11. rozpočtové
Opatření</t>
  </si>
  <si>
    <t>Rozpočet 
po změně</t>
  </si>
  <si>
    <t>Rekonstrukce Plzeňské ulice -2.etapa</t>
  </si>
  <si>
    <t>Vrt HV 05, 06</t>
  </si>
  <si>
    <t xml:space="preserve">Obytná zóna na Daníčkách </t>
  </si>
  <si>
    <t>Přístavba ZUŠ u ZŠ</t>
  </si>
  <si>
    <t>Vrt HV3 - napojení na síť</t>
  </si>
  <si>
    <t xml:space="preserve">Dětská hřiště </t>
  </si>
  <si>
    <t>Prodloužení kanalizace u p. Viktory</t>
  </si>
  <si>
    <t>Prodloužení kanalizace ve Dvorci, 
Ke Dvorům u pí Silovské</t>
  </si>
  <si>
    <t>Cyklostezka</t>
  </si>
  <si>
    <t>Rekonstrukce kotelny ve sportovní hale</t>
  </si>
  <si>
    <t>Rekonstrukce budovy rehabilitace</t>
  </si>
  <si>
    <t>Rekonstrukce rozvodů na vodárně</t>
  </si>
  <si>
    <t>opěrná zeď - Kubík</t>
  </si>
  <si>
    <t>Opěrné zdi - Jirky Kubíka 367, 368</t>
  </si>
  <si>
    <t>Bezbarierové chodníky - 2.etapa</t>
  </si>
  <si>
    <t>Veřejné osvětlení - propojení Swalmenská / Třebčická</t>
  </si>
  <si>
    <t>Veřejné osvětlení - Nové Město, Přesanická</t>
  </si>
  <si>
    <t>Stavba garáže pro zásahový automobil SDH</t>
  </si>
  <si>
    <t>Terasa - Nám. A. Němejce 64</t>
  </si>
  <si>
    <t>Výměna střešních oken - bytové domy U Sokolovny</t>
  </si>
  <si>
    <t>Fortianalyzer (správa logu z firewallu)</t>
  </si>
  <si>
    <t>příspěvky na dětský den a jiné akce</t>
  </si>
  <si>
    <t>Ostatní tělovýchovná činnost (městské granty)</t>
  </si>
  <si>
    <t>Příjmy</t>
  </si>
  <si>
    <t>Výdaje</t>
  </si>
  <si>
    <r>
      <rPr>
        <b/>
        <sz val="10"/>
        <color indexed="10"/>
        <rFont val="Arial"/>
        <family val="2"/>
        <charset val="238"/>
      </rPr>
      <t>5499</t>
    </r>
    <r>
      <rPr>
        <sz val="10"/>
        <rFont val="Arial"/>
        <family val="2"/>
        <charset val="238"/>
      </rPr>
      <t xml:space="preserve"> - Ostaní neinvestiční transfery obyvatelstvu - stravenky</t>
    </r>
  </si>
  <si>
    <t>Nové kulturní akce</t>
  </si>
  <si>
    <t>231 30                        ??   3326</t>
  </si>
  <si>
    <t>Pořízení, zachování a obnova hodnot místního kulturního, národního a historického povědomí</t>
  </si>
  <si>
    <t>Rodný dům A.Němejce</t>
  </si>
  <si>
    <t>Partnerská města</t>
  </si>
  <si>
    <t>Propagace Nepomuka</t>
  </si>
  <si>
    <t>Pivní slavnosti</t>
  </si>
  <si>
    <t>z toho                                     Kultura</t>
  </si>
  <si>
    <t>z toho                           SDH Nepomuk</t>
  </si>
  <si>
    <t xml:space="preserve">                  SDH Dvorec</t>
  </si>
  <si>
    <t xml:space="preserve"> na lesní, rybářskou a mysliveckou stráž</t>
  </si>
  <si>
    <t xml:space="preserve">                                 rezerva na likvidaci katastrof</t>
  </si>
  <si>
    <t xml:space="preserve">                                        rezerva na krizové stravy</t>
  </si>
  <si>
    <t>Strategické plánování a příprava projektů</t>
  </si>
  <si>
    <t xml:space="preserve">Okna - bytové domy Na Vinici </t>
  </si>
  <si>
    <t xml:space="preserve">Oplocení pozemku IZS  </t>
  </si>
  <si>
    <t xml:space="preserve">Oplocení vrtů </t>
  </si>
  <si>
    <t>Prodloužení plynovodu - Třebčická ulice</t>
  </si>
  <si>
    <t xml:space="preserve">Zrušení ČOV a zřízení čerpací stanice v Nábřežní 
ulici včetně zřízení výtlaku do stávající kanalizace v Přesanické ulici </t>
  </si>
  <si>
    <t xml:space="preserve">Propojení vodovodu a prodloužení kanalizace
v Přesanické ulici </t>
  </si>
  <si>
    <t xml:space="preserve">Propojení vodovodu v Zelenohorské ulici </t>
  </si>
  <si>
    <t>Daň z nabytí nemovitých věcí</t>
  </si>
  <si>
    <t>Daňové příjmy a poplatky</t>
  </si>
  <si>
    <t>Zpracoval: Ing. Jaroslav Somolík</t>
  </si>
  <si>
    <t>Ing. Jiří Švec</t>
  </si>
  <si>
    <t>starosta města Nepomuk</t>
  </si>
  <si>
    <t xml:space="preserve">         Ing. Jiří Švec</t>
  </si>
  <si>
    <t>Deficit rozpočtu je kryt naspořenými finančními prostředky z loňských let.</t>
  </si>
  <si>
    <t>starosta Města Nepomuk</t>
  </si>
  <si>
    <t xml:space="preserve">3900 - Ostatní činnosti související se službami pro obyvatelstvo (projekt Systémová 
            podpora rozvoje meziobecní spolupráce) </t>
  </si>
  <si>
    <t>4351 - Osobní asistence, pečovatelská služba a podpora samostatného bydlení</t>
  </si>
  <si>
    <t>4339 - Ostatní sociální péče a pomoc rodině a manželství (pěstounská péče)</t>
  </si>
  <si>
    <t>3326 - Pořízení, zachování a obnova hodnot místního kulturního, národního a 
          historického povědomí (památkový grant)</t>
  </si>
  <si>
    <t>1014 - Ozdravování hospodářských zvířat, polních a speciálních plodin a zvláštní  
            veterinární péče</t>
  </si>
  <si>
    <t>2321 - Odvádění a čištění odpadních vod a nakládání s kaly</t>
  </si>
  <si>
    <t xml:space="preserve">3330 - Činnosti registrovaných církví a náboženských společností </t>
  </si>
  <si>
    <t>3419 - Ostatní tělovýchovná činnost ( městské granty )</t>
  </si>
  <si>
    <t>3745 - Péče o vzhled obcí a veřejnou zeleň ( místní hospodářství)</t>
  </si>
  <si>
    <t>6310 - Obecné příjmy a výdaje z finančních operací (služby peněžních ústavů)</t>
  </si>
  <si>
    <t xml:space="preserve">6330 - Převody vlastním fondům v rozpočtech územní úrovně </t>
  </si>
  <si>
    <t>6409 - Ostatní činnosti jinde nazařazené ( příspěvek do mikroregionu )</t>
  </si>
  <si>
    <t>příjmy
rok 2015</t>
  </si>
  <si>
    <t>příjmy
leden 2015</t>
  </si>
  <si>
    <t>příjmy
únor 2015</t>
  </si>
  <si>
    <t>příjmy
březen 2015</t>
  </si>
  <si>
    <t>příjmy
duben 2015</t>
  </si>
  <si>
    <t>příjmy
květen 2015</t>
  </si>
  <si>
    <t>příjmy
červen 2015</t>
  </si>
  <si>
    <t>příjmy
červenec 2015</t>
  </si>
  <si>
    <t>příjmy
srpen 2015</t>
  </si>
  <si>
    <t>příjmy
září 2015</t>
  </si>
  <si>
    <t>příjmy
říjen 2015</t>
  </si>
  <si>
    <t>příjmy
listopad 2015</t>
  </si>
  <si>
    <t>příjmy
prosinec 2015</t>
  </si>
  <si>
    <t>Rozpočet 
 na rok 2015</t>
  </si>
  <si>
    <t xml:space="preserve">
 Rozpočet na rok 2015</t>
  </si>
  <si>
    <t>Rozpočet Města Nepomuk na rok 2015</t>
  </si>
  <si>
    <t>Plán investic Města Nepomuk na rok 2015</t>
  </si>
  <si>
    <t>Mihovka - lávka, zábradlí</t>
  </si>
  <si>
    <t>Rozpočet na rok 2015</t>
  </si>
  <si>
    <t>231 30              0023   16   3319</t>
  </si>
  <si>
    <t>231 30                       19   5311</t>
  </si>
  <si>
    <t>Nedaňové a kapitálové příjmy</t>
  </si>
  <si>
    <t>Ostatní nedaňové a kapitálové příjmy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</si>
</sst>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6" formatCode="#,##0.00000"/>
    <numFmt numFmtId="167" formatCode="#,##0.000"/>
    <numFmt numFmtId="168" formatCode="#,##0.00\ &quot;Kč&quot;"/>
  </numFmts>
  <fonts count="37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8.5"/>
      <name val="Arial"/>
      <family val="2"/>
      <charset val="238"/>
    </font>
    <font>
      <sz val="11"/>
      <name val="Arial"/>
      <family val="2"/>
      <charset val="238"/>
    </font>
    <font>
      <b/>
      <sz val="7"/>
      <name val="Arial"/>
      <family val="2"/>
      <charset val="238"/>
    </font>
    <font>
      <sz val="10"/>
      <color theme="0"/>
      <name val="Arial"/>
      <family val="2"/>
      <charset val="238"/>
    </font>
    <font>
      <u/>
      <sz val="8"/>
      <color theme="10"/>
      <name val="Arial"/>
      <family val="2"/>
      <charset val="238"/>
    </font>
    <font>
      <u/>
      <sz val="15"/>
      <color theme="10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sz val="10"/>
      <color rgb="FFC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26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/>
    <xf numFmtId="4" fontId="2" fillId="0" borderId="0" xfId="1" applyNumberFormat="1"/>
    <xf numFmtId="0" fontId="2" fillId="0" borderId="2" xfId="0" applyFont="1" applyBorder="1" applyAlignment="1">
      <alignment vertical="center"/>
    </xf>
    <xf numFmtId="4" fontId="2" fillId="0" borderId="3" xfId="1" applyNumberFormat="1" applyFont="1" applyBorder="1"/>
    <xf numFmtId="0" fontId="0" fillId="0" borderId="2" xfId="0" applyBorder="1" applyAlignment="1">
      <alignment vertical="center"/>
    </xf>
    <xf numFmtId="4" fontId="5" fillId="3" borderId="0" xfId="1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3" xfId="1" applyNumberFormat="1" applyBorder="1"/>
    <xf numFmtId="4" fontId="5" fillId="0" borderId="0" xfId="1" applyNumberFormat="1" applyFont="1" applyFill="1" applyBorder="1" applyAlignment="1">
      <alignment horizontal="right" vertical="center"/>
    </xf>
    <xf numFmtId="4" fontId="5" fillId="0" borderId="0" xfId="1" applyNumberFormat="1" applyFont="1" applyFill="1" applyBorder="1" applyAlignment="1">
      <alignment vertical="center"/>
    </xf>
    <xf numFmtId="0" fontId="2" fillId="0" borderId="3" xfId="1" applyFont="1" applyBorder="1" applyAlignment="1"/>
    <xf numFmtId="4" fontId="2" fillId="0" borderId="3" xfId="1" applyNumberFormat="1" applyFont="1" applyBorder="1" applyAlignment="1"/>
    <xf numFmtId="0" fontId="2" fillId="0" borderId="3" xfId="1" applyFont="1" applyFill="1" applyBorder="1" applyAlignment="1"/>
    <xf numFmtId="4" fontId="0" fillId="0" borderId="3" xfId="0" applyNumberFormat="1" applyBorder="1"/>
    <xf numFmtId="0" fontId="5" fillId="5" borderId="4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2" fillId="0" borderId="6" xfId="1" applyBorder="1"/>
    <xf numFmtId="0" fontId="2" fillId="0" borderId="0" xfId="1" applyBorder="1"/>
    <xf numFmtId="0" fontId="2" fillId="0" borderId="5" xfId="1" applyBorder="1"/>
    <xf numFmtId="0" fontId="2" fillId="3" borderId="0" xfId="1" applyFill="1" applyBorder="1" applyAlignment="1">
      <alignment wrapText="1"/>
    </xf>
    <xf numFmtId="0" fontId="2" fillId="0" borderId="0" xfId="1"/>
    <xf numFmtId="0" fontId="0" fillId="0" borderId="0" xfId="0" applyFill="1"/>
    <xf numFmtId="0" fontId="4" fillId="5" borderId="0" xfId="1" applyFont="1" applyFill="1"/>
    <xf numFmtId="0" fontId="4" fillId="0" borderId="0" xfId="1" applyFont="1" applyFill="1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/>
    <xf numFmtId="4" fontId="0" fillId="0" borderId="0" xfId="0" applyNumberFormat="1"/>
    <xf numFmtId="0" fontId="13" fillId="0" borderId="0" xfId="2" applyFont="1"/>
    <xf numFmtId="4" fontId="5" fillId="0" borderId="3" xfId="2" applyNumberFormat="1" applyFont="1" applyBorder="1"/>
    <xf numFmtId="4" fontId="2" fillId="0" borderId="3" xfId="2" applyNumberFormat="1" applyFont="1" applyBorder="1"/>
    <xf numFmtId="0" fontId="2" fillId="0" borderId="3" xfId="2" applyFont="1" applyBorder="1"/>
    <xf numFmtId="4" fontId="2" fillId="0" borderId="3" xfId="2" applyNumberFormat="1" applyFont="1" applyFill="1" applyBorder="1" applyAlignment="1">
      <alignment vertical="center"/>
    </xf>
    <xf numFmtId="0" fontId="2" fillId="0" borderId="3" xfId="2" applyFont="1" applyFill="1" applyBorder="1"/>
    <xf numFmtId="0" fontId="2" fillId="0" borderId="0" xfId="2" applyFont="1"/>
    <xf numFmtId="4" fontId="5" fillId="6" borderId="3" xfId="2" applyNumberFormat="1" applyFont="1" applyFill="1" applyBorder="1"/>
    <xf numFmtId="4" fontId="2" fillId="6" borderId="3" xfId="2" applyNumberFormat="1" applyFont="1" applyFill="1" applyBorder="1"/>
    <xf numFmtId="4" fontId="5" fillId="7" borderId="3" xfId="2" applyNumberFormat="1" applyFont="1" applyFill="1" applyBorder="1"/>
    <xf numFmtId="4" fontId="2" fillId="7" borderId="3" xfId="2" applyNumberFormat="1" applyFont="1" applyFill="1" applyBorder="1"/>
    <xf numFmtId="0" fontId="14" fillId="0" borderId="3" xfId="2" applyFont="1" applyBorder="1"/>
    <xf numFmtId="4" fontId="2" fillId="8" borderId="3" xfId="2" applyNumberFormat="1" applyFont="1" applyFill="1" applyBorder="1"/>
    <xf numFmtId="0" fontId="5" fillId="0" borderId="0" xfId="2" applyFont="1"/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7" xfId="2" applyNumberFormat="1" applyFont="1" applyFill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12" fillId="0" borderId="0" xfId="2" applyFill="1"/>
    <xf numFmtId="0" fontId="7" fillId="0" borderId="11" xfId="3" applyFont="1" applyFill="1" applyBorder="1" applyAlignment="1">
      <alignment horizontal="center" vertical="center"/>
    </xf>
    <xf numFmtId="166" fontId="0" fillId="0" borderId="0" xfId="0" applyNumberFormat="1"/>
    <xf numFmtId="0" fontId="0" fillId="0" borderId="0" xfId="0" applyBorder="1"/>
    <xf numFmtId="4" fontId="2" fillId="0" borderId="3" xfId="0" applyNumberFormat="1" applyFont="1" applyBorder="1"/>
    <xf numFmtId="0" fontId="0" fillId="0" borderId="3" xfId="0" applyBorder="1"/>
    <xf numFmtId="0" fontId="0" fillId="0" borderId="3" xfId="0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5" fillId="0" borderId="3" xfId="0" applyNumberFormat="1" applyFont="1" applyBorder="1"/>
    <xf numFmtId="4" fontId="0" fillId="0" borderId="0" xfId="0" applyNumberFormat="1" applyBorder="1"/>
    <xf numFmtId="4" fontId="14" fillId="6" borderId="3" xfId="3" applyNumberFormat="1" applyFont="1" applyFill="1" applyBorder="1" applyAlignment="1">
      <alignment vertical="center"/>
    </xf>
    <xf numFmtId="4" fontId="14" fillId="0" borderId="3" xfId="3" applyNumberFormat="1" applyFont="1" applyFill="1" applyBorder="1" applyAlignment="1">
      <alignment vertical="center"/>
    </xf>
    <xf numFmtId="4" fontId="2" fillId="6" borderId="3" xfId="3" applyNumberFormat="1" applyFont="1" applyFill="1" applyBorder="1" applyAlignment="1">
      <alignment vertical="center"/>
    </xf>
    <xf numFmtId="4" fontId="2" fillId="0" borderId="3" xfId="3" applyNumberFormat="1" applyFont="1" applyFill="1" applyBorder="1" applyAlignment="1">
      <alignment vertical="center"/>
    </xf>
    <xf numFmtId="3" fontId="2" fillId="6" borderId="3" xfId="3" applyNumberFormat="1" applyFont="1" applyFill="1" applyBorder="1" applyAlignment="1">
      <alignment vertical="center"/>
    </xf>
    <xf numFmtId="4" fontId="9" fillId="0" borderId="3" xfId="3" applyNumberFormat="1" applyFont="1" applyFill="1" applyBorder="1" applyAlignment="1">
      <alignment horizontal="right" vertical="center"/>
    </xf>
    <xf numFmtId="0" fontId="9" fillId="0" borderId="3" xfId="3" applyFont="1" applyFill="1" applyBorder="1" applyAlignment="1">
      <alignment horizontal="right" vertical="center"/>
    </xf>
    <xf numFmtId="4" fontId="14" fillId="7" borderId="3" xfId="3" applyNumberFormat="1" applyFont="1" applyFill="1" applyBorder="1" applyAlignment="1">
      <alignment vertical="center"/>
    </xf>
    <xf numFmtId="4" fontId="5" fillId="7" borderId="3" xfId="3" applyNumberFormat="1" applyFont="1" applyFill="1" applyBorder="1" applyAlignment="1">
      <alignment vertical="center"/>
    </xf>
    <xf numFmtId="4" fontId="2" fillId="7" borderId="3" xfId="3" applyNumberFormat="1" applyFont="1" applyFill="1" applyBorder="1" applyAlignment="1">
      <alignment vertical="center"/>
    </xf>
    <xf numFmtId="4" fontId="9" fillId="0" borderId="3" xfId="3" applyNumberFormat="1" applyFont="1" applyFill="1" applyBorder="1" applyAlignment="1">
      <alignment vertical="center"/>
    </xf>
    <xf numFmtId="0" fontId="2" fillId="0" borderId="3" xfId="3" applyFont="1" applyFill="1" applyBorder="1" applyAlignment="1">
      <alignment vertical="center"/>
    </xf>
    <xf numFmtId="4" fontId="16" fillId="0" borderId="3" xfId="3" applyNumberFormat="1" applyFont="1" applyFill="1" applyBorder="1" applyAlignment="1">
      <alignment vertical="center"/>
    </xf>
    <xf numFmtId="0" fontId="14" fillId="0" borderId="3" xfId="3" applyFont="1" applyBorder="1" applyAlignment="1">
      <alignment vertical="center"/>
    </xf>
    <xf numFmtId="4" fontId="14" fillId="0" borderId="3" xfId="3" applyNumberFormat="1" applyFont="1" applyBorder="1" applyAlignment="1">
      <alignment vertical="center"/>
    </xf>
    <xf numFmtId="4" fontId="5" fillId="8" borderId="3" xfId="3" applyNumberFormat="1" applyFont="1" applyFill="1" applyBorder="1" applyAlignment="1">
      <alignment vertical="center"/>
    </xf>
    <xf numFmtId="4" fontId="5" fillId="0" borderId="3" xfId="3" applyNumberFormat="1" applyFont="1" applyFill="1" applyBorder="1" applyAlignment="1">
      <alignment vertical="center"/>
    </xf>
    <xf numFmtId="4" fontId="2" fillId="8" borderId="3" xfId="3" applyNumberFormat="1" applyFont="1" applyFill="1" applyBorder="1" applyAlignment="1">
      <alignment vertical="center"/>
    </xf>
    <xf numFmtId="0" fontId="14" fillId="0" borderId="3" xfId="3" applyFont="1" applyFill="1" applyBorder="1" applyAlignment="1">
      <alignment vertical="center"/>
    </xf>
    <xf numFmtId="166" fontId="14" fillId="0" borderId="3" xfId="3" applyNumberFormat="1" applyFont="1" applyBorder="1" applyAlignment="1">
      <alignment vertical="center"/>
    </xf>
    <xf numFmtId="166" fontId="14" fillId="0" borderId="3" xfId="3" applyNumberFormat="1" applyFont="1" applyFill="1" applyBorder="1" applyAlignment="1">
      <alignment vertical="center"/>
    </xf>
    <xf numFmtId="3" fontId="2" fillId="8" borderId="3" xfId="3" applyNumberFormat="1" applyFont="1" applyFill="1" applyBorder="1" applyAlignment="1">
      <alignment vertical="center"/>
    </xf>
    <xf numFmtId="4" fontId="19" fillId="0" borderId="7" xfId="2" applyNumberFormat="1" applyFont="1" applyFill="1" applyBorder="1" applyAlignment="1">
      <alignment horizontal="center" vertical="center" wrapText="1"/>
    </xf>
    <xf numFmtId="166" fontId="14" fillId="6" borderId="3" xfId="3" applyNumberFormat="1" applyFont="1" applyFill="1" applyBorder="1" applyAlignment="1">
      <alignment vertical="center"/>
    </xf>
    <xf numFmtId="166" fontId="18" fillId="6" borderId="3" xfId="3" applyNumberFormat="1" applyFont="1" applyFill="1" applyBorder="1" applyAlignment="1">
      <alignment vertical="center"/>
    </xf>
    <xf numFmtId="166" fontId="2" fillId="6" borderId="3" xfId="3" applyNumberFormat="1" applyFont="1" applyFill="1" applyBorder="1" applyAlignment="1">
      <alignment vertical="center"/>
    </xf>
    <xf numFmtId="166" fontId="5" fillId="7" borderId="3" xfId="3" applyNumberFormat="1" applyFont="1" applyFill="1" applyBorder="1" applyAlignment="1">
      <alignment vertical="center"/>
    </xf>
    <xf numFmtId="166" fontId="2" fillId="7" borderId="3" xfId="3" applyNumberFormat="1" applyFont="1" applyFill="1" applyBorder="1" applyAlignment="1">
      <alignment vertical="center"/>
    </xf>
    <xf numFmtId="166" fontId="9" fillId="0" borderId="3" xfId="3" applyNumberFormat="1" applyFont="1" applyFill="1" applyBorder="1" applyAlignment="1">
      <alignment vertical="center"/>
    </xf>
    <xf numFmtId="166" fontId="5" fillId="8" borderId="3" xfId="3" applyNumberFormat="1" applyFont="1" applyFill="1" applyBorder="1" applyAlignment="1">
      <alignment vertical="center"/>
    </xf>
    <xf numFmtId="166" fontId="2" fillId="8" borderId="3" xfId="3" applyNumberFormat="1" applyFont="1" applyFill="1" applyBorder="1" applyAlignment="1">
      <alignment vertical="center"/>
    </xf>
    <xf numFmtId="0" fontId="0" fillId="0" borderId="3" xfId="2" applyFont="1" applyFill="1" applyBorder="1"/>
    <xf numFmtId="1" fontId="2" fillId="8" borderId="3" xfId="3" applyNumberFormat="1" applyFont="1" applyFill="1" applyBorder="1" applyAlignment="1">
      <alignment vertical="center"/>
    </xf>
    <xf numFmtId="165" fontId="4" fillId="0" borderId="0" xfId="0" applyNumberFormat="1" applyFont="1" applyAlignment="1">
      <alignment horizontal="center"/>
    </xf>
    <xf numFmtId="165" fontId="2" fillId="0" borderId="0" xfId="1" applyNumberFormat="1" applyAlignment="1">
      <alignment horizontal="center"/>
    </xf>
    <xf numFmtId="165" fontId="2" fillId="0" borderId="0" xfId="1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5" fillId="4" borderId="0" xfId="1" applyNumberFormat="1" applyFont="1" applyFill="1" applyBorder="1" applyAlignment="1">
      <alignment horizontal="right" vertical="center"/>
    </xf>
    <xf numFmtId="0" fontId="4" fillId="0" borderId="3" xfId="1" applyFont="1" applyBorder="1" applyAlignment="1"/>
    <xf numFmtId="4" fontId="5" fillId="0" borderId="3" xfId="1" applyNumberFormat="1" applyFont="1" applyBorder="1"/>
    <xf numFmtId="0" fontId="4" fillId="0" borderId="3" xfId="1" applyFont="1" applyBorder="1"/>
    <xf numFmtId="0" fontId="2" fillId="9" borderId="0" xfId="0" applyFont="1" applyFill="1" applyAlignment="1">
      <alignment horizontal="left" vertical="center"/>
    </xf>
    <xf numFmtId="0" fontId="2" fillId="9" borderId="2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 wrapText="1"/>
    </xf>
    <xf numFmtId="0" fontId="4" fillId="0" borderId="0" xfId="1" applyFont="1"/>
    <xf numFmtId="0" fontId="2" fillId="0" borderId="0" xfId="0" applyFont="1" applyAlignment="1">
      <alignment vertical="center" wrapText="1"/>
    </xf>
    <xf numFmtId="0" fontId="2" fillId="0" borderId="0" xfId="1" applyFont="1" applyBorder="1"/>
    <xf numFmtId="0" fontId="2" fillId="0" borderId="0" xfId="0" applyFont="1" applyFill="1" applyBorder="1" applyAlignment="1">
      <alignment vertical="center"/>
    </xf>
    <xf numFmtId="165" fontId="0" fillId="0" borderId="0" xfId="0" applyNumberFormat="1" applyAlignment="1">
      <alignment horizontal="center"/>
    </xf>
    <xf numFmtId="165" fontId="2" fillId="0" borderId="0" xfId="1" applyNumberFormat="1" applyFont="1" applyBorder="1" applyAlignment="1">
      <alignment horizontal="right"/>
    </xf>
    <xf numFmtId="0" fontId="0" fillId="0" borderId="0" xfId="0" applyBorder="1" applyAlignment="1"/>
    <xf numFmtId="0" fontId="0" fillId="0" borderId="3" xfId="1" applyFont="1" applyFill="1" applyBorder="1" applyAlignment="1"/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2" xfId="0" applyFill="1" applyBorder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0" fillId="0" borderId="0" xfId="0" applyFill="1" applyAlignment="1"/>
    <xf numFmtId="0" fontId="0" fillId="0" borderId="0" xfId="2" applyFont="1"/>
    <xf numFmtId="4" fontId="0" fillId="0" borderId="0" xfId="0" applyNumberFormat="1" applyAlignment="1">
      <alignment horizontal="center" vertical="center"/>
    </xf>
    <xf numFmtId="4" fontId="0" fillId="0" borderId="0" xfId="1" applyNumberFormat="1" applyFont="1" applyFill="1" applyAlignment="1">
      <alignment horizontal="center" vertical="center" wrapText="1"/>
    </xf>
    <xf numFmtId="166" fontId="0" fillId="0" borderId="0" xfId="0" applyNumberFormat="1" applyAlignment="1"/>
    <xf numFmtId="167" fontId="0" fillId="0" borderId="0" xfId="0" applyNumberFormat="1"/>
    <xf numFmtId="4" fontId="16" fillId="10" borderId="3" xfId="3" applyNumberFormat="1" applyFont="1" applyFill="1" applyBorder="1" applyAlignment="1">
      <alignment vertical="center"/>
    </xf>
    <xf numFmtId="166" fontId="9" fillId="10" borderId="3" xfId="3" applyNumberFormat="1" applyFont="1" applyFill="1" applyBorder="1" applyAlignment="1">
      <alignment vertical="center"/>
    </xf>
    <xf numFmtId="4" fontId="9" fillId="10" borderId="3" xfId="3" applyNumberFormat="1" applyFont="1" applyFill="1" applyBorder="1" applyAlignment="1">
      <alignment vertical="center"/>
    </xf>
    <xf numFmtId="3" fontId="2" fillId="7" borderId="3" xfId="3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0" xfId="0" applyAlignment="1"/>
    <xf numFmtId="0" fontId="11" fillId="0" borderId="0" xfId="2" applyFont="1" applyFill="1"/>
    <xf numFmtId="0" fontId="10" fillId="0" borderId="0" xfId="2" applyFont="1" applyFill="1"/>
    <xf numFmtId="0" fontId="0" fillId="0" borderId="0" xfId="0" applyAlignment="1"/>
    <xf numFmtId="0" fontId="22" fillId="8" borderId="0" xfId="6" applyFont="1" applyFill="1" applyAlignment="1" applyProtection="1">
      <alignment horizontal="center" vertical="center"/>
    </xf>
    <xf numFmtId="0" fontId="7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0" fillId="0" borderId="0" xfId="0" applyAlignment="1"/>
    <xf numFmtId="0" fontId="12" fillId="6" borderId="3" xfId="2" applyFill="1" applyBorder="1" applyAlignment="1">
      <alignment vertical="center"/>
    </xf>
    <xf numFmtId="164" fontId="2" fillId="6" borderId="3" xfId="1" applyNumberFormat="1" applyFont="1" applyFill="1" applyBorder="1" applyAlignment="1">
      <alignment horizontal="center" vertical="center" wrapText="1"/>
    </xf>
    <xf numFmtId="4" fontId="0" fillId="6" borderId="3" xfId="0" applyNumberFormat="1" applyFill="1" applyBorder="1" applyAlignment="1"/>
    <xf numFmtId="4" fontId="5" fillId="6" borderId="3" xfId="0" applyNumberFormat="1" applyFont="1" applyFill="1" applyBorder="1" applyAlignment="1"/>
    <xf numFmtId="4" fontId="12" fillId="6" borderId="3" xfId="2" applyNumberFormat="1" applyFill="1" applyBorder="1" applyAlignment="1">
      <alignment vertical="center"/>
    </xf>
    <xf numFmtId="4" fontId="0" fillId="6" borderId="3" xfId="2" applyNumberFormat="1" applyFont="1" applyFill="1" applyBorder="1" applyAlignment="1">
      <alignment vertical="center"/>
    </xf>
    <xf numFmtId="4" fontId="0" fillId="6" borderId="3" xfId="0" applyNumberFormat="1" applyFont="1" applyFill="1" applyBorder="1" applyAlignment="1"/>
    <xf numFmtId="4" fontId="0" fillId="6" borderId="3" xfId="0" applyNumberFormat="1" applyFill="1" applyBorder="1"/>
    <xf numFmtId="4" fontId="5" fillId="6" borderId="3" xfId="0" applyNumberFormat="1" applyFont="1" applyFill="1" applyBorder="1"/>
    <xf numFmtId="4" fontId="0" fillId="0" borderId="14" xfId="0" applyNumberFormat="1" applyFill="1" applyBorder="1"/>
    <xf numFmtId="4" fontId="5" fillId="6" borderId="3" xfId="0" applyNumberFormat="1" applyFont="1" applyFill="1" applyBorder="1" applyAlignment="1">
      <alignment vertical="center"/>
    </xf>
    <xf numFmtId="0" fontId="5" fillId="0" borderId="0" xfId="0" applyFont="1"/>
    <xf numFmtId="4" fontId="2" fillId="0" borderId="0" xfId="0" applyNumberFormat="1" applyFont="1"/>
    <xf numFmtId="0" fontId="5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2" fillId="0" borderId="3" xfId="5" applyFont="1" applyFill="1" applyBorder="1"/>
    <xf numFmtId="0" fontId="10" fillId="0" borderId="3" xfId="5" applyFont="1" applyFill="1" applyBorder="1"/>
    <xf numFmtId="4" fontId="2" fillId="0" borderId="3" xfId="5" applyNumberFormat="1" applyFont="1" applyFill="1" applyBorder="1"/>
    <xf numFmtId="4" fontId="2" fillId="0" borderId="8" xfId="5" applyNumberFormat="1" applyFont="1" applyFill="1" applyBorder="1"/>
    <xf numFmtId="0" fontId="2" fillId="0" borderId="3" xfId="5" applyFill="1" applyBorder="1"/>
    <xf numFmtId="4" fontId="2" fillId="0" borderId="3" xfId="5" applyNumberFormat="1" applyFill="1" applyBorder="1"/>
    <xf numFmtId="4" fontId="0" fillId="0" borderId="3" xfId="0" applyNumberFormat="1" applyBorder="1" applyAlignment="1">
      <alignment vertical="center"/>
    </xf>
    <xf numFmtId="0" fontId="17" fillId="0" borderId="3" xfId="5" applyFont="1" applyFill="1" applyBorder="1"/>
    <xf numFmtId="0" fontId="10" fillId="0" borderId="3" xfId="5" applyFont="1" applyBorder="1"/>
    <xf numFmtId="4" fontId="2" fillId="0" borderId="3" xfId="5" applyNumberFormat="1" applyBorder="1"/>
    <xf numFmtId="0" fontId="2" fillId="0" borderId="3" xfId="5" applyFont="1" applyBorder="1"/>
    <xf numFmtId="0" fontId="2" fillId="0" borderId="3" xfId="5" applyBorder="1"/>
    <xf numFmtId="0" fontId="2" fillId="0" borderId="3" xfId="5" applyBorder="1" applyAlignment="1">
      <alignment vertical="center" wrapText="1"/>
    </xf>
    <xf numFmtId="4" fontId="2" fillId="0" borderId="3" xfId="5" applyNumberFormat="1" applyBorder="1" applyAlignment="1">
      <alignment vertical="center"/>
    </xf>
    <xf numFmtId="4" fontId="5" fillId="6" borderId="3" xfId="2" applyNumberFormat="1" applyFont="1" applyFill="1" applyBorder="1" applyAlignment="1">
      <alignment vertical="center"/>
    </xf>
    <xf numFmtId="0" fontId="0" fillId="0" borderId="3" xfId="5" applyFont="1" applyBorder="1"/>
    <xf numFmtId="0" fontId="0" fillId="0" borderId="3" xfId="5" applyFont="1" applyBorder="1" applyAlignment="1">
      <alignment wrapText="1"/>
    </xf>
    <xf numFmtId="4" fontId="0" fillId="6" borderId="3" xfId="0" applyNumberFormat="1" applyFill="1" applyBorder="1" applyAlignment="1">
      <alignment vertical="center"/>
    </xf>
    <xf numFmtId="0" fontId="10" fillId="0" borderId="0" xfId="2" applyFont="1" applyFill="1" applyAlignment="1">
      <alignment horizontal="right"/>
    </xf>
    <xf numFmtId="0" fontId="10" fillId="0" borderId="0" xfId="2" applyFont="1" applyFill="1" applyAlignment="1">
      <alignment horizontal="center"/>
    </xf>
    <xf numFmtId="0" fontId="0" fillId="0" borderId="0" xfId="0" applyAlignment="1"/>
    <xf numFmtId="0" fontId="0" fillId="0" borderId="3" xfId="5" applyFont="1" applyFill="1" applyBorder="1"/>
    <xf numFmtId="0" fontId="14" fillId="0" borderId="0" xfId="2" applyFont="1" applyFill="1" applyBorder="1"/>
    <xf numFmtId="4" fontId="23" fillId="0" borderId="0" xfId="2" applyNumberFormat="1" applyFont="1" applyBorder="1"/>
    <xf numFmtId="0" fontId="13" fillId="0" borderId="3" xfId="2" applyFont="1" applyFill="1" applyBorder="1" applyAlignment="1">
      <alignment horizontal="center" vertical="center"/>
    </xf>
    <xf numFmtId="4" fontId="23" fillId="0" borderId="3" xfId="2" applyNumberFormat="1" applyFont="1" applyBorder="1" applyAlignment="1">
      <alignment vertical="center"/>
    </xf>
    <xf numFmtId="0" fontId="13" fillId="0" borderId="3" xfId="2" applyFont="1" applyFill="1" applyBorder="1" applyAlignment="1">
      <alignment vertical="center"/>
    </xf>
    <xf numFmtId="0" fontId="5" fillId="9" borderId="3" xfId="3" applyFont="1" applyFill="1" applyBorder="1" applyAlignment="1">
      <alignment horizontal="left"/>
    </xf>
    <xf numFmtId="0" fontId="12" fillId="0" borderId="0" xfId="2" applyFill="1" applyAlignment="1">
      <alignment horizontal="center"/>
    </xf>
    <xf numFmtId="4" fontId="5" fillId="0" borderId="0" xfId="2" applyNumberFormat="1" applyFont="1" applyFill="1" applyAlignment="1">
      <alignment horizontal="center"/>
    </xf>
    <xf numFmtId="168" fontId="24" fillId="6" borderId="3" xfId="2" applyNumberFormat="1" applyFont="1" applyFill="1" applyBorder="1" applyAlignment="1">
      <alignment vertical="center"/>
    </xf>
    <xf numFmtId="4" fontId="26" fillId="0" borderId="3" xfId="6" applyNumberFormat="1" applyFont="1" applyFill="1" applyBorder="1" applyAlignment="1" applyProtection="1">
      <alignment vertical="center"/>
    </xf>
    <xf numFmtId="0" fontId="26" fillId="0" borderId="3" xfId="6" applyFont="1" applyFill="1" applyBorder="1" applyAlignment="1" applyProtection="1">
      <alignment vertical="center"/>
    </xf>
    <xf numFmtId="0" fontId="2" fillId="0" borderId="3" xfId="2" applyFont="1" applyFill="1" applyBorder="1" applyAlignment="1">
      <alignment vertical="center"/>
    </xf>
    <xf numFmtId="0" fontId="26" fillId="0" borderId="3" xfId="6" applyFont="1" applyBorder="1" applyAlignment="1" applyProtection="1">
      <alignment wrapText="1"/>
    </xf>
    <xf numFmtId="0" fontId="26" fillId="0" borderId="3" xfId="6" applyFont="1" applyBorder="1" applyAlignment="1" applyProtection="1"/>
    <xf numFmtId="0" fontId="27" fillId="0" borderId="3" xfId="0" applyFont="1" applyFill="1" applyBorder="1" applyAlignment="1">
      <alignment horizontal="right" vertical="center"/>
    </xf>
    <xf numFmtId="0" fontId="26" fillId="0" borderId="3" xfId="6" applyFont="1" applyFill="1" applyBorder="1" applyAlignment="1" applyProtection="1">
      <alignment vertical="center" wrapText="1"/>
    </xf>
    <xf numFmtId="0" fontId="26" fillId="0" borderId="3" xfId="6" applyFont="1" applyFill="1" applyBorder="1" applyAlignment="1" applyProtection="1">
      <alignment horizontal="left" vertical="center" wrapText="1"/>
    </xf>
    <xf numFmtId="0" fontId="26" fillId="0" borderId="3" xfId="6" applyFont="1" applyFill="1" applyBorder="1" applyAlignment="1" applyProtection="1">
      <alignment horizontal="left" vertical="center"/>
    </xf>
    <xf numFmtId="0" fontId="25" fillId="0" borderId="3" xfId="2" applyFont="1" applyFill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28" fillId="0" borderId="0" xfId="3" applyFont="1" applyBorder="1"/>
    <xf numFmtId="0" fontId="28" fillId="0" borderId="0" xfId="3" applyFont="1"/>
    <xf numFmtId="0" fontId="28" fillId="0" borderId="0" xfId="3" applyFont="1" applyFill="1"/>
    <xf numFmtId="0" fontId="28" fillId="0" borderId="0" xfId="3" applyFont="1" applyAlignment="1"/>
    <xf numFmtId="0" fontId="28" fillId="0" borderId="0" xfId="3" applyFont="1" applyBorder="1" applyAlignment="1"/>
    <xf numFmtId="0" fontId="28" fillId="0" borderId="0" xfId="3" applyFont="1" applyAlignment="1">
      <alignment vertical="center"/>
    </xf>
    <xf numFmtId="0" fontId="28" fillId="0" borderId="2" xfId="3" applyFont="1" applyBorder="1" applyAlignment="1">
      <alignment horizontal="center" vertical="center"/>
    </xf>
    <xf numFmtId="49" fontId="28" fillId="0" borderId="1" xfId="3" applyNumberFormat="1" applyFont="1" applyBorder="1" applyAlignment="1">
      <alignment horizontal="center" vertical="center"/>
    </xf>
    <xf numFmtId="4" fontId="29" fillId="4" borderId="3" xfId="3" applyNumberFormat="1" applyFont="1" applyFill="1" applyBorder="1"/>
    <xf numFmtId="4" fontId="28" fillId="4" borderId="3" xfId="3" applyNumberFormat="1" applyFont="1" applyFill="1" applyBorder="1"/>
    <xf numFmtId="49" fontId="28" fillId="0" borderId="12" xfId="3" applyNumberFormat="1" applyFont="1" applyBorder="1" applyAlignment="1">
      <alignment horizontal="center" vertical="center"/>
    </xf>
    <xf numFmtId="0" fontId="28" fillId="0" borderId="11" xfId="3" applyFont="1" applyBorder="1" applyAlignment="1">
      <alignment vertical="center"/>
    </xf>
    <xf numFmtId="4" fontId="30" fillId="4" borderId="3" xfId="3" applyNumberFormat="1" applyFont="1" applyFill="1" applyBorder="1"/>
    <xf numFmtId="4" fontId="28" fillId="0" borderId="3" xfId="3" applyNumberFormat="1" applyFont="1" applyFill="1" applyBorder="1"/>
    <xf numFmtId="4" fontId="31" fillId="0" borderId="3" xfId="3" applyNumberFormat="1" applyFont="1" applyFill="1" applyBorder="1" applyAlignment="1">
      <alignment vertical="center"/>
    </xf>
    <xf numFmtId="3" fontId="31" fillId="0" borderId="3" xfId="3" applyNumberFormat="1" applyFont="1" applyFill="1" applyBorder="1" applyAlignment="1">
      <alignment vertical="center"/>
    </xf>
    <xf numFmtId="166" fontId="31" fillId="0" borderId="3" xfId="3" applyNumberFormat="1" applyFont="1" applyFill="1" applyBorder="1" applyAlignment="1">
      <alignment vertical="center"/>
    </xf>
    <xf numFmtId="49" fontId="28" fillId="0" borderId="1" xfId="3" applyNumberFormat="1" applyFont="1" applyFill="1" applyBorder="1" applyAlignment="1">
      <alignment horizontal="center" vertical="center"/>
    </xf>
    <xf numFmtId="4" fontId="32" fillId="0" borderId="3" xfId="3" applyNumberFormat="1" applyFont="1" applyFill="1" applyBorder="1" applyAlignment="1">
      <alignment vertical="center"/>
    </xf>
    <xf numFmtId="0" fontId="32" fillId="0" borderId="3" xfId="3" applyFont="1" applyFill="1" applyBorder="1" applyAlignment="1">
      <alignment vertical="center"/>
    </xf>
    <xf numFmtId="0" fontId="31" fillId="0" borderId="3" xfId="3" applyFont="1" applyFill="1" applyBorder="1" applyAlignment="1">
      <alignment vertical="center"/>
    </xf>
    <xf numFmtId="2" fontId="31" fillId="0" borderId="3" xfId="3" applyNumberFormat="1" applyFont="1" applyFill="1" applyBorder="1" applyAlignment="1">
      <alignment vertical="center"/>
    </xf>
    <xf numFmtId="0" fontId="28" fillId="0" borderId="12" xfId="3" applyFont="1" applyBorder="1" applyAlignment="1">
      <alignment vertical="center"/>
    </xf>
    <xf numFmtId="0" fontId="28" fillId="0" borderId="9" xfId="3" applyFont="1" applyBorder="1" applyAlignment="1">
      <alignment vertical="center"/>
    </xf>
    <xf numFmtId="4" fontId="28" fillId="0" borderId="3" xfId="2" applyNumberFormat="1" applyFont="1" applyFill="1" applyBorder="1"/>
    <xf numFmtId="4" fontId="33" fillId="0" borderId="3" xfId="2" applyNumberFormat="1" applyFont="1" applyFill="1" applyBorder="1" applyAlignment="1">
      <alignment vertical="center"/>
    </xf>
    <xf numFmtId="0" fontId="28" fillId="0" borderId="0" xfId="2" applyFont="1"/>
    <xf numFmtId="4" fontId="28" fillId="0" borderId="3" xfId="2" applyNumberFormat="1" applyFont="1" applyFill="1" applyBorder="1" applyAlignment="1">
      <alignment vertical="center"/>
    </xf>
    <xf numFmtId="0" fontId="32" fillId="0" borderId="3" xfId="2" applyFont="1" applyFill="1" applyBorder="1" applyAlignment="1">
      <alignment vertical="center"/>
    </xf>
    <xf numFmtId="0" fontId="28" fillId="0" borderId="0" xfId="2" applyFont="1" applyFill="1"/>
    <xf numFmtId="4" fontId="29" fillId="0" borderId="3" xfId="3" applyNumberFormat="1" applyFont="1" applyFill="1" applyBorder="1"/>
    <xf numFmtId="0" fontId="28" fillId="0" borderId="13" xfId="3" applyFont="1" applyBorder="1" applyAlignment="1">
      <alignment vertical="center"/>
    </xf>
    <xf numFmtId="0" fontId="2" fillId="9" borderId="3" xfId="3" applyFont="1" applyFill="1" applyBorder="1" applyAlignment="1">
      <alignment horizontal="left" vertical="center"/>
    </xf>
    <xf numFmtId="4" fontId="28" fillId="0" borderId="3" xfId="3" applyNumberFormat="1" applyFont="1" applyBorder="1" applyAlignment="1">
      <alignment vertical="center"/>
    </xf>
    <xf numFmtId="4" fontId="28" fillId="0" borderId="3" xfId="3" applyNumberFormat="1" applyFont="1" applyFill="1" applyBorder="1" applyAlignment="1">
      <alignment vertical="center"/>
    </xf>
    <xf numFmtId="166" fontId="28" fillId="0" borderId="3" xfId="3" applyNumberFormat="1" applyFont="1" applyBorder="1" applyAlignment="1">
      <alignment vertical="center"/>
    </xf>
    <xf numFmtId="1" fontId="28" fillId="0" borderId="3" xfId="3" applyNumberFormat="1" applyFont="1" applyBorder="1" applyAlignment="1">
      <alignment vertical="center"/>
    </xf>
    <xf numFmtId="2" fontId="28" fillId="0" borderId="3" xfId="3" applyNumberFormat="1" applyFont="1" applyBorder="1" applyAlignment="1">
      <alignment vertical="center"/>
    </xf>
    <xf numFmtId="2" fontId="28" fillId="0" borderId="3" xfId="3" applyNumberFormat="1" applyFont="1" applyFill="1" applyBorder="1" applyAlignment="1">
      <alignment vertical="center"/>
    </xf>
    <xf numFmtId="0" fontId="18" fillId="0" borderId="0" xfId="3" applyFont="1"/>
    <xf numFmtId="4" fontId="18" fillId="0" borderId="0" xfId="3" applyNumberFormat="1" applyFont="1"/>
    <xf numFmtId="4" fontId="28" fillId="0" borderId="0" xfId="3" applyNumberFormat="1" applyFont="1"/>
    <xf numFmtId="4" fontId="28" fillId="0" borderId="0" xfId="3" applyNumberFormat="1" applyFont="1" applyFill="1"/>
    <xf numFmtId="4" fontId="34" fillId="0" borderId="3" xfId="3" applyNumberFormat="1" applyFont="1" applyFill="1" applyBorder="1" applyAlignment="1">
      <alignment vertical="center"/>
    </xf>
    <xf numFmtId="4" fontId="13" fillId="7" borderId="3" xfId="3" applyNumberFormat="1" applyFont="1" applyFill="1" applyBorder="1" applyAlignment="1">
      <alignment vertical="center"/>
    </xf>
    <xf numFmtId="4" fontId="13" fillId="8" borderId="3" xfId="3" applyNumberFormat="1" applyFont="1" applyFill="1" applyBorder="1" applyAlignment="1">
      <alignment vertical="center"/>
    </xf>
    <xf numFmtId="4" fontId="13" fillId="6" borderId="3" xfId="2" applyNumberFormat="1" applyFont="1" applyFill="1" applyBorder="1"/>
    <xf numFmtId="4" fontId="13" fillId="7" borderId="3" xfId="2" applyNumberFormat="1" applyFont="1" applyFill="1" applyBorder="1"/>
    <xf numFmtId="4" fontId="13" fillId="8" borderId="3" xfId="2" applyNumberFormat="1" applyFont="1" applyFill="1" applyBorder="1"/>
    <xf numFmtId="164" fontId="2" fillId="0" borderId="3" xfId="1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/>
    <xf numFmtId="4" fontId="5" fillId="0" borderId="3" xfId="0" applyNumberFormat="1" applyFont="1" applyFill="1" applyBorder="1" applyAlignment="1"/>
    <xf numFmtId="49" fontId="28" fillId="0" borderId="1" xfId="2" applyNumberFormat="1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right" vertical="center" wrapText="1"/>
    </xf>
    <xf numFmtId="0" fontId="7" fillId="0" borderId="9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right" vertical="center"/>
    </xf>
    <xf numFmtId="0" fontId="13" fillId="0" borderId="3" xfId="2" applyFont="1" applyFill="1" applyBorder="1" applyAlignment="1">
      <alignment horizontal="center" vertical="center" wrapText="1"/>
    </xf>
    <xf numFmtId="0" fontId="0" fillId="0" borderId="16" xfId="5" applyFont="1" applyFill="1" applyBorder="1" applyAlignment="1">
      <alignment wrapText="1"/>
    </xf>
    <xf numFmtId="0" fontId="0" fillId="0" borderId="3" xfId="5" applyFont="1" applyFill="1" applyBorder="1" applyAlignment="1">
      <alignment wrapText="1"/>
    </xf>
    <xf numFmtId="0" fontId="2" fillId="0" borderId="0" xfId="2" applyFont="1" applyAlignment="1">
      <alignment horizontal="center"/>
    </xf>
    <xf numFmtId="0" fontId="36" fillId="0" borderId="0" xfId="2" applyFont="1" applyAlignment="1">
      <alignment horizontal="right"/>
    </xf>
    <xf numFmtId="0" fontId="29" fillId="0" borderId="0" xfId="3" applyFont="1" applyBorder="1" applyAlignment="1">
      <alignment horizontal="center" vertical="center"/>
    </xf>
    <xf numFmtId="0" fontId="35" fillId="0" borderId="0" xfId="3" applyFont="1" applyAlignment="1"/>
    <xf numFmtId="0" fontId="35" fillId="0" borderId="0" xfId="3" applyFont="1" applyBorder="1" applyAlignment="1"/>
  </cellXfs>
  <cellStyles count="7">
    <cellStyle name="Hypertextový odkaz" xfId="6" builtinId="8"/>
    <cellStyle name="normální" xfId="0" builtinId="0"/>
    <cellStyle name="normální 2" xfId="1"/>
    <cellStyle name="normální 2 2" xfId="4"/>
    <cellStyle name="normální 3" xfId="2"/>
    <cellStyle name="normální 3 2" xfId="3"/>
    <cellStyle name="normální 4" xfId="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3"/>
  <sheetViews>
    <sheetView tabSelected="1" zoomScaleNormal="100" workbookViewId="0">
      <selection activeCell="A20" sqref="A20"/>
    </sheetView>
  </sheetViews>
  <sheetFormatPr defaultRowHeight="5.65" customHeight="1"/>
  <cols>
    <col min="1" max="1" width="51.28515625" style="39" customWidth="1"/>
    <col min="2" max="2" width="29.7109375" style="39" customWidth="1"/>
    <col min="3" max="3" width="19" style="39" customWidth="1"/>
    <col min="4" max="243" width="9.140625" style="39"/>
    <col min="244" max="244" width="9.140625" style="39" customWidth="1"/>
    <col min="245" max="245" width="27.140625" style="39" customWidth="1"/>
    <col min="246" max="252" width="9.140625" style="39" customWidth="1"/>
    <col min="253" max="253" width="11.140625" style="39" customWidth="1"/>
    <col min="254" max="254" width="15" style="39" customWidth="1"/>
    <col min="255" max="255" width="13.85546875" style="39" customWidth="1"/>
    <col min="256" max="256" width="12.28515625" style="39" customWidth="1"/>
    <col min="257" max="258" width="9.140625" style="39"/>
    <col min="259" max="259" width="19" style="39" customWidth="1"/>
    <col min="260" max="499" width="9.140625" style="39"/>
    <col min="500" max="500" width="9.140625" style="39" customWidth="1"/>
    <col min="501" max="501" width="27.140625" style="39" customWidth="1"/>
    <col min="502" max="508" width="9.140625" style="39" customWidth="1"/>
    <col min="509" max="509" width="11.140625" style="39" customWidth="1"/>
    <col min="510" max="510" width="15" style="39" customWidth="1"/>
    <col min="511" max="511" width="13.85546875" style="39" customWidth="1"/>
    <col min="512" max="512" width="12.28515625" style="39" customWidth="1"/>
    <col min="513" max="514" width="9.140625" style="39"/>
    <col min="515" max="515" width="19" style="39" customWidth="1"/>
    <col min="516" max="755" width="9.140625" style="39"/>
    <col min="756" max="756" width="9.140625" style="39" customWidth="1"/>
    <col min="757" max="757" width="27.140625" style="39" customWidth="1"/>
    <col min="758" max="764" width="9.140625" style="39" customWidth="1"/>
    <col min="765" max="765" width="11.140625" style="39" customWidth="1"/>
    <col min="766" max="766" width="15" style="39" customWidth="1"/>
    <col min="767" max="767" width="13.85546875" style="39" customWidth="1"/>
    <col min="768" max="768" width="12.28515625" style="39" customWidth="1"/>
    <col min="769" max="770" width="9.140625" style="39"/>
    <col min="771" max="771" width="19" style="39" customWidth="1"/>
    <col min="772" max="1011" width="9.140625" style="39"/>
    <col min="1012" max="1012" width="9.140625" style="39" customWidth="1"/>
    <col min="1013" max="1013" width="27.140625" style="39" customWidth="1"/>
    <col min="1014" max="1020" width="9.140625" style="39" customWidth="1"/>
    <col min="1021" max="1021" width="11.140625" style="39" customWidth="1"/>
    <col min="1022" max="1022" width="15" style="39" customWidth="1"/>
    <col min="1023" max="1023" width="13.85546875" style="39" customWidth="1"/>
    <col min="1024" max="1024" width="12.28515625" style="39" customWidth="1"/>
    <col min="1025" max="1026" width="9.140625" style="39"/>
    <col min="1027" max="1027" width="19" style="39" customWidth="1"/>
    <col min="1028" max="1267" width="9.140625" style="39"/>
    <col min="1268" max="1268" width="9.140625" style="39" customWidth="1"/>
    <col min="1269" max="1269" width="27.140625" style="39" customWidth="1"/>
    <col min="1270" max="1276" width="9.140625" style="39" customWidth="1"/>
    <col min="1277" max="1277" width="11.140625" style="39" customWidth="1"/>
    <col min="1278" max="1278" width="15" style="39" customWidth="1"/>
    <col min="1279" max="1279" width="13.85546875" style="39" customWidth="1"/>
    <col min="1280" max="1280" width="12.28515625" style="39" customWidth="1"/>
    <col min="1281" max="1282" width="9.140625" style="39"/>
    <col min="1283" max="1283" width="19" style="39" customWidth="1"/>
    <col min="1284" max="1523" width="9.140625" style="39"/>
    <col min="1524" max="1524" width="9.140625" style="39" customWidth="1"/>
    <col min="1525" max="1525" width="27.140625" style="39" customWidth="1"/>
    <col min="1526" max="1532" width="9.140625" style="39" customWidth="1"/>
    <col min="1533" max="1533" width="11.140625" style="39" customWidth="1"/>
    <col min="1534" max="1534" width="15" style="39" customWidth="1"/>
    <col min="1535" max="1535" width="13.85546875" style="39" customWidth="1"/>
    <col min="1536" max="1536" width="12.28515625" style="39" customWidth="1"/>
    <col min="1537" max="1538" width="9.140625" style="39"/>
    <col min="1539" max="1539" width="19" style="39" customWidth="1"/>
    <col min="1540" max="1779" width="9.140625" style="39"/>
    <col min="1780" max="1780" width="9.140625" style="39" customWidth="1"/>
    <col min="1781" max="1781" width="27.140625" style="39" customWidth="1"/>
    <col min="1782" max="1788" width="9.140625" style="39" customWidth="1"/>
    <col min="1789" max="1789" width="11.140625" style="39" customWidth="1"/>
    <col min="1790" max="1790" width="15" style="39" customWidth="1"/>
    <col min="1791" max="1791" width="13.85546875" style="39" customWidth="1"/>
    <col min="1792" max="1792" width="12.28515625" style="39" customWidth="1"/>
    <col min="1793" max="1794" width="9.140625" style="39"/>
    <col min="1795" max="1795" width="19" style="39" customWidth="1"/>
    <col min="1796" max="2035" width="9.140625" style="39"/>
    <col min="2036" max="2036" width="9.140625" style="39" customWidth="1"/>
    <col min="2037" max="2037" width="27.140625" style="39" customWidth="1"/>
    <col min="2038" max="2044" width="9.140625" style="39" customWidth="1"/>
    <col min="2045" max="2045" width="11.140625" style="39" customWidth="1"/>
    <col min="2046" max="2046" width="15" style="39" customWidth="1"/>
    <col min="2047" max="2047" width="13.85546875" style="39" customWidth="1"/>
    <col min="2048" max="2048" width="12.28515625" style="39" customWidth="1"/>
    <col min="2049" max="2050" width="9.140625" style="39"/>
    <col min="2051" max="2051" width="19" style="39" customWidth="1"/>
    <col min="2052" max="2291" width="9.140625" style="39"/>
    <col min="2292" max="2292" width="9.140625" style="39" customWidth="1"/>
    <col min="2293" max="2293" width="27.140625" style="39" customWidth="1"/>
    <col min="2294" max="2300" width="9.140625" style="39" customWidth="1"/>
    <col min="2301" max="2301" width="11.140625" style="39" customWidth="1"/>
    <col min="2302" max="2302" width="15" style="39" customWidth="1"/>
    <col min="2303" max="2303" width="13.85546875" style="39" customWidth="1"/>
    <col min="2304" max="2304" width="12.28515625" style="39" customWidth="1"/>
    <col min="2305" max="2306" width="9.140625" style="39"/>
    <col min="2307" max="2307" width="19" style="39" customWidth="1"/>
    <col min="2308" max="2547" width="9.140625" style="39"/>
    <col min="2548" max="2548" width="9.140625" style="39" customWidth="1"/>
    <col min="2549" max="2549" width="27.140625" style="39" customWidth="1"/>
    <col min="2550" max="2556" width="9.140625" style="39" customWidth="1"/>
    <col min="2557" max="2557" width="11.140625" style="39" customWidth="1"/>
    <col min="2558" max="2558" width="15" style="39" customWidth="1"/>
    <col min="2559" max="2559" width="13.85546875" style="39" customWidth="1"/>
    <col min="2560" max="2560" width="12.28515625" style="39" customWidth="1"/>
    <col min="2561" max="2562" width="9.140625" style="39"/>
    <col min="2563" max="2563" width="19" style="39" customWidth="1"/>
    <col min="2564" max="2803" width="9.140625" style="39"/>
    <col min="2804" max="2804" width="9.140625" style="39" customWidth="1"/>
    <col min="2805" max="2805" width="27.140625" style="39" customWidth="1"/>
    <col min="2806" max="2812" width="9.140625" style="39" customWidth="1"/>
    <col min="2813" max="2813" width="11.140625" style="39" customWidth="1"/>
    <col min="2814" max="2814" width="15" style="39" customWidth="1"/>
    <col min="2815" max="2815" width="13.85546875" style="39" customWidth="1"/>
    <col min="2816" max="2816" width="12.28515625" style="39" customWidth="1"/>
    <col min="2817" max="2818" width="9.140625" style="39"/>
    <col min="2819" max="2819" width="19" style="39" customWidth="1"/>
    <col min="2820" max="3059" width="9.140625" style="39"/>
    <col min="3060" max="3060" width="9.140625" style="39" customWidth="1"/>
    <col min="3061" max="3061" width="27.140625" style="39" customWidth="1"/>
    <col min="3062" max="3068" width="9.140625" style="39" customWidth="1"/>
    <col min="3069" max="3069" width="11.140625" style="39" customWidth="1"/>
    <col min="3070" max="3070" width="15" style="39" customWidth="1"/>
    <col min="3071" max="3071" width="13.85546875" style="39" customWidth="1"/>
    <col min="3072" max="3072" width="12.28515625" style="39" customWidth="1"/>
    <col min="3073" max="3074" width="9.140625" style="39"/>
    <col min="3075" max="3075" width="19" style="39" customWidth="1"/>
    <col min="3076" max="3315" width="9.140625" style="39"/>
    <col min="3316" max="3316" width="9.140625" style="39" customWidth="1"/>
    <col min="3317" max="3317" width="27.140625" style="39" customWidth="1"/>
    <col min="3318" max="3324" width="9.140625" style="39" customWidth="1"/>
    <col min="3325" max="3325" width="11.140625" style="39" customWidth="1"/>
    <col min="3326" max="3326" width="15" style="39" customWidth="1"/>
    <col min="3327" max="3327" width="13.85546875" style="39" customWidth="1"/>
    <col min="3328" max="3328" width="12.28515625" style="39" customWidth="1"/>
    <col min="3329" max="3330" width="9.140625" style="39"/>
    <col min="3331" max="3331" width="19" style="39" customWidth="1"/>
    <col min="3332" max="3571" width="9.140625" style="39"/>
    <col min="3572" max="3572" width="9.140625" style="39" customWidth="1"/>
    <col min="3573" max="3573" width="27.140625" style="39" customWidth="1"/>
    <col min="3574" max="3580" width="9.140625" style="39" customWidth="1"/>
    <col min="3581" max="3581" width="11.140625" style="39" customWidth="1"/>
    <col min="3582" max="3582" width="15" style="39" customWidth="1"/>
    <col min="3583" max="3583" width="13.85546875" style="39" customWidth="1"/>
    <col min="3584" max="3584" width="12.28515625" style="39" customWidth="1"/>
    <col min="3585" max="3586" width="9.140625" style="39"/>
    <col min="3587" max="3587" width="19" style="39" customWidth="1"/>
    <col min="3588" max="3827" width="9.140625" style="39"/>
    <col min="3828" max="3828" width="9.140625" style="39" customWidth="1"/>
    <col min="3829" max="3829" width="27.140625" style="39" customWidth="1"/>
    <col min="3830" max="3836" width="9.140625" style="39" customWidth="1"/>
    <col min="3837" max="3837" width="11.140625" style="39" customWidth="1"/>
    <col min="3838" max="3838" width="15" style="39" customWidth="1"/>
    <col min="3839" max="3839" width="13.85546875" style="39" customWidth="1"/>
    <col min="3840" max="3840" width="12.28515625" style="39" customWidth="1"/>
    <col min="3841" max="3842" width="9.140625" style="39"/>
    <col min="3843" max="3843" width="19" style="39" customWidth="1"/>
    <col min="3844" max="4083" width="9.140625" style="39"/>
    <col min="4084" max="4084" width="9.140625" style="39" customWidth="1"/>
    <col min="4085" max="4085" width="27.140625" style="39" customWidth="1"/>
    <col min="4086" max="4092" width="9.140625" style="39" customWidth="1"/>
    <col min="4093" max="4093" width="11.140625" style="39" customWidth="1"/>
    <col min="4094" max="4094" width="15" style="39" customWidth="1"/>
    <col min="4095" max="4095" width="13.85546875" style="39" customWidth="1"/>
    <col min="4096" max="4096" width="12.28515625" style="39" customWidth="1"/>
    <col min="4097" max="4098" width="9.140625" style="39"/>
    <col min="4099" max="4099" width="19" style="39" customWidth="1"/>
    <col min="4100" max="4339" width="9.140625" style="39"/>
    <col min="4340" max="4340" width="9.140625" style="39" customWidth="1"/>
    <col min="4341" max="4341" width="27.140625" style="39" customWidth="1"/>
    <col min="4342" max="4348" width="9.140625" style="39" customWidth="1"/>
    <col min="4349" max="4349" width="11.140625" style="39" customWidth="1"/>
    <col min="4350" max="4350" width="15" style="39" customWidth="1"/>
    <col min="4351" max="4351" width="13.85546875" style="39" customWidth="1"/>
    <col min="4352" max="4352" width="12.28515625" style="39" customWidth="1"/>
    <col min="4353" max="4354" width="9.140625" style="39"/>
    <col min="4355" max="4355" width="19" style="39" customWidth="1"/>
    <col min="4356" max="4595" width="9.140625" style="39"/>
    <col min="4596" max="4596" width="9.140625" style="39" customWidth="1"/>
    <col min="4597" max="4597" width="27.140625" style="39" customWidth="1"/>
    <col min="4598" max="4604" width="9.140625" style="39" customWidth="1"/>
    <col min="4605" max="4605" width="11.140625" style="39" customWidth="1"/>
    <col min="4606" max="4606" width="15" style="39" customWidth="1"/>
    <col min="4607" max="4607" width="13.85546875" style="39" customWidth="1"/>
    <col min="4608" max="4608" width="12.28515625" style="39" customWidth="1"/>
    <col min="4609" max="4610" width="9.140625" style="39"/>
    <col min="4611" max="4611" width="19" style="39" customWidth="1"/>
    <col min="4612" max="4851" width="9.140625" style="39"/>
    <col min="4852" max="4852" width="9.140625" style="39" customWidth="1"/>
    <col min="4853" max="4853" width="27.140625" style="39" customWidth="1"/>
    <col min="4854" max="4860" width="9.140625" style="39" customWidth="1"/>
    <col min="4861" max="4861" width="11.140625" style="39" customWidth="1"/>
    <col min="4862" max="4862" width="15" style="39" customWidth="1"/>
    <col min="4863" max="4863" width="13.85546875" style="39" customWidth="1"/>
    <col min="4864" max="4864" width="12.28515625" style="39" customWidth="1"/>
    <col min="4865" max="4866" width="9.140625" style="39"/>
    <col min="4867" max="4867" width="19" style="39" customWidth="1"/>
    <col min="4868" max="5107" width="9.140625" style="39"/>
    <col min="5108" max="5108" width="9.140625" style="39" customWidth="1"/>
    <col min="5109" max="5109" width="27.140625" style="39" customWidth="1"/>
    <col min="5110" max="5116" width="9.140625" style="39" customWidth="1"/>
    <col min="5117" max="5117" width="11.140625" style="39" customWidth="1"/>
    <col min="5118" max="5118" width="15" style="39" customWidth="1"/>
    <col min="5119" max="5119" width="13.85546875" style="39" customWidth="1"/>
    <col min="5120" max="5120" width="12.28515625" style="39" customWidth="1"/>
    <col min="5121" max="5122" width="9.140625" style="39"/>
    <col min="5123" max="5123" width="19" style="39" customWidth="1"/>
    <col min="5124" max="5363" width="9.140625" style="39"/>
    <col min="5364" max="5364" width="9.140625" style="39" customWidth="1"/>
    <col min="5365" max="5365" width="27.140625" style="39" customWidth="1"/>
    <col min="5366" max="5372" width="9.140625" style="39" customWidth="1"/>
    <col min="5373" max="5373" width="11.140625" style="39" customWidth="1"/>
    <col min="5374" max="5374" width="15" style="39" customWidth="1"/>
    <col min="5375" max="5375" width="13.85546875" style="39" customWidth="1"/>
    <col min="5376" max="5376" width="12.28515625" style="39" customWidth="1"/>
    <col min="5377" max="5378" width="9.140625" style="39"/>
    <col min="5379" max="5379" width="19" style="39" customWidth="1"/>
    <col min="5380" max="5619" width="9.140625" style="39"/>
    <col min="5620" max="5620" width="9.140625" style="39" customWidth="1"/>
    <col min="5621" max="5621" width="27.140625" style="39" customWidth="1"/>
    <col min="5622" max="5628" width="9.140625" style="39" customWidth="1"/>
    <col min="5629" max="5629" width="11.140625" style="39" customWidth="1"/>
    <col min="5630" max="5630" width="15" style="39" customWidth="1"/>
    <col min="5631" max="5631" width="13.85546875" style="39" customWidth="1"/>
    <col min="5632" max="5632" width="12.28515625" style="39" customWidth="1"/>
    <col min="5633" max="5634" width="9.140625" style="39"/>
    <col min="5635" max="5635" width="19" style="39" customWidth="1"/>
    <col min="5636" max="5875" width="9.140625" style="39"/>
    <col min="5876" max="5876" width="9.140625" style="39" customWidth="1"/>
    <col min="5877" max="5877" width="27.140625" style="39" customWidth="1"/>
    <col min="5878" max="5884" width="9.140625" style="39" customWidth="1"/>
    <col min="5885" max="5885" width="11.140625" style="39" customWidth="1"/>
    <col min="5886" max="5886" width="15" style="39" customWidth="1"/>
    <col min="5887" max="5887" width="13.85546875" style="39" customWidth="1"/>
    <col min="5888" max="5888" width="12.28515625" style="39" customWidth="1"/>
    <col min="5889" max="5890" width="9.140625" style="39"/>
    <col min="5891" max="5891" width="19" style="39" customWidth="1"/>
    <col min="5892" max="6131" width="9.140625" style="39"/>
    <col min="6132" max="6132" width="9.140625" style="39" customWidth="1"/>
    <col min="6133" max="6133" width="27.140625" style="39" customWidth="1"/>
    <col min="6134" max="6140" width="9.140625" style="39" customWidth="1"/>
    <col min="6141" max="6141" width="11.140625" style="39" customWidth="1"/>
    <col min="6142" max="6142" width="15" style="39" customWidth="1"/>
    <col min="6143" max="6143" width="13.85546875" style="39" customWidth="1"/>
    <col min="6144" max="6144" width="12.28515625" style="39" customWidth="1"/>
    <col min="6145" max="6146" width="9.140625" style="39"/>
    <col min="6147" max="6147" width="19" style="39" customWidth="1"/>
    <col min="6148" max="6387" width="9.140625" style="39"/>
    <col min="6388" max="6388" width="9.140625" style="39" customWidth="1"/>
    <col min="6389" max="6389" width="27.140625" style="39" customWidth="1"/>
    <col min="6390" max="6396" width="9.140625" style="39" customWidth="1"/>
    <col min="6397" max="6397" width="11.140625" style="39" customWidth="1"/>
    <col min="6398" max="6398" width="15" style="39" customWidth="1"/>
    <col min="6399" max="6399" width="13.85546875" style="39" customWidth="1"/>
    <col min="6400" max="6400" width="12.28515625" style="39" customWidth="1"/>
    <col min="6401" max="6402" width="9.140625" style="39"/>
    <col min="6403" max="6403" width="19" style="39" customWidth="1"/>
    <col min="6404" max="6643" width="9.140625" style="39"/>
    <col min="6644" max="6644" width="9.140625" style="39" customWidth="1"/>
    <col min="6645" max="6645" width="27.140625" style="39" customWidth="1"/>
    <col min="6646" max="6652" width="9.140625" style="39" customWidth="1"/>
    <col min="6653" max="6653" width="11.140625" style="39" customWidth="1"/>
    <col min="6654" max="6654" width="15" style="39" customWidth="1"/>
    <col min="6655" max="6655" width="13.85546875" style="39" customWidth="1"/>
    <col min="6656" max="6656" width="12.28515625" style="39" customWidth="1"/>
    <col min="6657" max="6658" width="9.140625" style="39"/>
    <col min="6659" max="6659" width="19" style="39" customWidth="1"/>
    <col min="6660" max="6899" width="9.140625" style="39"/>
    <col min="6900" max="6900" width="9.140625" style="39" customWidth="1"/>
    <col min="6901" max="6901" width="27.140625" style="39" customWidth="1"/>
    <col min="6902" max="6908" width="9.140625" style="39" customWidth="1"/>
    <col min="6909" max="6909" width="11.140625" style="39" customWidth="1"/>
    <col min="6910" max="6910" width="15" style="39" customWidth="1"/>
    <col min="6911" max="6911" width="13.85546875" style="39" customWidth="1"/>
    <col min="6912" max="6912" width="12.28515625" style="39" customWidth="1"/>
    <col min="6913" max="6914" width="9.140625" style="39"/>
    <col min="6915" max="6915" width="19" style="39" customWidth="1"/>
    <col min="6916" max="7155" width="9.140625" style="39"/>
    <col min="7156" max="7156" width="9.140625" style="39" customWidth="1"/>
    <col min="7157" max="7157" width="27.140625" style="39" customWidth="1"/>
    <col min="7158" max="7164" width="9.140625" style="39" customWidth="1"/>
    <col min="7165" max="7165" width="11.140625" style="39" customWidth="1"/>
    <col min="7166" max="7166" width="15" style="39" customWidth="1"/>
    <col min="7167" max="7167" width="13.85546875" style="39" customWidth="1"/>
    <col min="7168" max="7168" width="12.28515625" style="39" customWidth="1"/>
    <col min="7169" max="7170" width="9.140625" style="39"/>
    <col min="7171" max="7171" width="19" style="39" customWidth="1"/>
    <col min="7172" max="7411" width="9.140625" style="39"/>
    <col min="7412" max="7412" width="9.140625" style="39" customWidth="1"/>
    <col min="7413" max="7413" width="27.140625" style="39" customWidth="1"/>
    <col min="7414" max="7420" width="9.140625" style="39" customWidth="1"/>
    <col min="7421" max="7421" width="11.140625" style="39" customWidth="1"/>
    <col min="7422" max="7422" width="15" style="39" customWidth="1"/>
    <col min="7423" max="7423" width="13.85546875" style="39" customWidth="1"/>
    <col min="7424" max="7424" width="12.28515625" style="39" customWidth="1"/>
    <col min="7425" max="7426" width="9.140625" style="39"/>
    <col min="7427" max="7427" width="19" style="39" customWidth="1"/>
    <col min="7428" max="7667" width="9.140625" style="39"/>
    <col min="7668" max="7668" width="9.140625" style="39" customWidth="1"/>
    <col min="7669" max="7669" width="27.140625" style="39" customWidth="1"/>
    <col min="7670" max="7676" width="9.140625" style="39" customWidth="1"/>
    <col min="7677" max="7677" width="11.140625" style="39" customWidth="1"/>
    <col min="7678" max="7678" width="15" style="39" customWidth="1"/>
    <col min="7679" max="7679" width="13.85546875" style="39" customWidth="1"/>
    <col min="7680" max="7680" width="12.28515625" style="39" customWidth="1"/>
    <col min="7681" max="7682" width="9.140625" style="39"/>
    <col min="7683" max="7683" width="19" style="39" customWidth="1"/>
    <col min="7684" max="7923" width="9.140625" style="39"/>
    <col min="7924" max="7924" width="9.140625" style="39" customWidth="1"/>
    <col min="7925" max="7925" width="27.140625" style="39" customWidth="1"/>
    <col min="7926" max="7932" width="9.140625" style="39" customWidth="1"/>
    <col min="7933" max="7933" width="11.140625" style="39" customWidth="1"/>
    <col min="7934" max="7934" width="15" style="39" customWidth="1"/>
    <col min="7935" max="7935" width="13.85546875" style="39" customWidth="1"/>
    <col min="7936" max="7936" width="12.28515625" style="39" customWidth="1"/>
    <col min="7937" max="7938" width="9.140625" style="39"/>
    <col min="7939" max="7939" width="19" style="39" customWidth="1"/>
    <col min="7940" max="8179" width="9.140625" style="39"/>
    <col min="8180" max="8180" width="9.140625" style="39" customWidth="1"/>
    <col min="8181" max="8181" width="27.140625" style="39" customWidth="1"/>
    <col min="8182" max="8188" width="9.140625" style="39" customWidth="1"/>
    <col min="8189" max="8189" width="11.140625" style="39" customWidth="1"/>
    <col min="8190" max="8190" width="15" style="39" customWidth="1"/>
    <col min="8191" max="8191" width="13.85546875" style="39" customWidth="1"/>
    <col min="8192" max="8192" width="12.28515625" style="39" customWidth="1"/>
    <col min="8193" max="8194" width="9.140625" style="39"/>
    <col min="8195" max="8195" width="19" style="39" customWidth="1"/>
    <col min="8196" max="8435" width="9.140625" style="39"/>
    <col min="8436" max="8436" width="9.140625" style="39" customWidth="1"/>
    <col min="8437" max="8437" width="27.140625" style="39" customWidth="1"/>
    <col min="8438" max="8444" width="9.140625" style="39" customWidth="1"/>
    <col min="8445" max="8445" width="11.140625" style="39" customWidth="1"/>
    <col min="8446" max="8446" width="15" style="39" customWidth="1"/>
    <col min="8447" max="8447" width="13.85546875" style="39" customWidth="1"/>
    <col min="8448" max="8448" width="12.28515625" style="39" customWidth="1"/>
    <col min="8449" max="8450" width="9.140625" style="39"/>
    <col min="8451" max="8451" width="19" style="39" customWidth="1"/>
    <col min="8452" max="8691" width="9.140625" style="39"/>
    <col min="8692" max="8692" width="9.140625" style="39" customWidth="1"/>
    <col min="8693" max="8693" width="27.140625" style="39" customWidth="1"/>
    <col min="8694" max="8700" width="9.140625" style="39" customWidth="1"/>
    <col min="8701" max="8701" width="11.140625" style="39" customWidth="1"/>
    <col min="8702" max="8702" width="15" style="39" customWidth="1"/>
    <col min="8703" max="8703" width="13.85546875" style="39" customWidth="1"/>
    <col min="8704" max="8704" width="12.28515625" style="39" customWidth="1"/>
    <col min="8705" max="8706" width="9.140625" style="39"/>
    <col min="8707" max="8707" width="19" style="39" customWidth="1"/>
    <col min="8708" max="8947" width="9.140625" style="39"/>
    <col min="8948" max="8948" width="9.140625" style="39" customWidth="1"/>
    <col min="8949" max="8949" width="27.140625" style="39" customWidth="1"/>
    <col min="8950" max="8956" width="9.140625" style="39" customWidth="1"/>
    <col min="8957" max="8957" width="11.140625" style="39" customWidth="1"/>
    <col min="8958" max="8958" width="15" style="39" customWidth="1"/>
    <col min="8959" max="8959" width="13.85546875" style="39" customWidth="1"/>
    <col min="8960" max="8960" width="12.28515625" style="39" customWidth="1"/>
    <col min="8961" max="8962" width="9.140625" style="39"/>
    <col min="8963" max="8963" width="19" style="39" customWidth="1"/>
    <col min="8964" max="9203" width="9.140625" style="39"/>
    <col min="9204" max="9204" width="9.140625" style="39" customWidth="1"/>
    <col min="9205" max="9205" width="27.140625" style="39" customWidth="1"/>
    <col min="9206" max="9212" width="9.140625" style="39" customWidth="1"/>
    <col min="9213" max="9213" width="11.140625" style="39" customWidth="1"/>
    <col min="9214" max="9214" width="15" style="39" customWidth="1"/>
    <col min="9215" max="9215" width="13.85546875" style="39" customWidth="1"/>
    <col min="9216" max="9216" width="12.28515625" style="39" customWidth="1"/>
    <col min="9217" max="9218" width="9.140625" style="39"/>
    <col min="9219" max="9219" width="19" style="39" customWidth="1"/>
    <col min="9220" max="9459" width="9.140625" style="39"/>
    <col min="9460" max="9460" width="9.140625" style="39" customWidth="1"/>
    <col min="9461" max="9461" width="27.140625" style="39" customWidth="1"/>
    <col min="9462" max="9468" width="9.140625" style="39" customWidth="1"/>
    <col min="9469" max="9469" width="11.140625" style="39" customWidth="1"/>
    <col min="9470" max="9470" width="15" style="39" customWidth="1"/>
    <col min="9471" max="9471" width="13.85546875" style="39" customWidth="1"/>
    <col min="9472" max="9472" width="12.28515625" style="39" customWidth="1"/>
    <col min="9473" max="9474" width="9.140625" style="39"/>
    <col min="9475" max="9475" width="19" style="39" customWidth="1"/>
    <col min="9476" max="9715" width="9.140625" style="39"/>
    <col min="9716" max="9716" width="9.140625" style="39" customWidth="1"/>
    <col min="9717" max="9717" width="27.140625" style="39" customWidth="1"/>
    <col min="9718" max="9724" width="9.140625" style="39" customWidth="1"/>
    <col min="9725" max="9725" width="11.140625" style="39" customWidth="1"/>
    <col min="9726" max="9726" width="15" style="39" customWidth="1"/>
    <col min="9727" max="9727" width="13.85546875" style="39" customWidth="1"/>
    <col min="9728" max="9728" width="12.28515625" style="39" customWidth="1"/>
    <col min="9729" max="9730" width="9.140625" style="39"/>
    <col min="9731" max="9731" width="19" style="39" customWidth="1"/>
    <col min="9732" max="9971" width="9.140625" style="39"/>
    <col min="9972" max="9972" width="9.140625" style="39" customWidth="1"/>
    <col min="9973" max="9973" width="27.140625" style="39" customWidth="1"/>
    <col min="9974" max="9980" width="9.140625" style="39" customWidth="1"/>
    <col min="9981" max="9981" width="11.140625" style="39" customWidth="1"/>
    <col min="9982" max="9982" width="15" style="39" customWidth="1"/>
    <col min="9983" max="9983" width="13.85546875" style="39" customWidth="1"/>
    <col min="9984" max="9984" width="12.28515625" style="39" customWidth="1"/>
    <col min="9985" max="9986" width="9.140625" style="39"/>
    <col min="9987" max="9987" width="19" style="39" customWidth="1"/>
    <col min="9988" max="10227" width="9.140625" style="39"/>
    <col min="10228" max="10228" width="9.140625" style="39" customWidth="1"/>
    <col min="10229" max="10229" width="27.140625" style="39" customWidth="1"/>
    <col min="10230" max="10236" width="9.140625" style="39" customWidth="1"/>
    <col min="10237" max="10237" width="11.140625" style="39" customWidth="1"/>
    <col min="10238" max="10238" width="15" style="39" customWidth="1"/>
    <col min="10239" max="10239" width="13.85546875" style="39" customWidth="1"/>
    <col min="10240" max="10240" width="12.28515625" style="39" customWidth="1"/>
    <col min="10241" max="10242" width="9.140625" style="39"/>
    <col min="10243" max="10243" width="19" style="39" customWidth="1"/>
    <col min="10244" max="10483" width="9.140625" style="39"/>
    <col min="10484" max="10484" width="9.140625" style="39" customWidth="1"/>
    <col min="10485" max="10485" width="27.140625" style="39" customWidth="1"/>
    <col min="10486" max="10492" width="9.140625" style="39" customWidth="1"/>
    <col min="10493" max="10493" width="11.140625" style="39" customWidth="1"/>
    <col min="10494" max="10494" width="15" style="39" customWidth="1"/>
    <col min="10495" max="10495" width="13.85546875" style="39" customWidth="1"/>
    <col min="10496" max="10496" width="12.28515625" style="39" customWidth="1"/>
    <col min="10497" max="10498" width="9.140625" style="39"/>
    <col min="10499" max="10499" width="19" style="39" customWidth="1"/>
    <col min="10500" max="10739" width="9.140625" style="39"/>
    <col min="10740" max="10740" width="9.140625" style="39" customWidth="1"/>
    <col min="10741" max="10741" width="27.140625" style="39" customWidth="1"/>
    <col min="10742" max="10748" width="9.140625" style="39" customWidth="1"/>
    <col min="10749" max="10749" width="11.140625" style="39" customWidth="1"/>
    <col min="10750" max="10750" width="15" style="39" customWidth="1"/>
    <col min="10751" max="10751" width="13.85546875" style="39" customWidth="1"/>
    <col min="10752" max="10752" width="12.28515625" style="39" customWidth="1"/>
    <col min="10753" max="10754" width="9.140625" style="39"/>
    <col min="10755" max="10755" width="19" style="39" customWidth="1"/>
    <col min="10756" max="10995" width="9.140625" style="39"/>
    <col min="10996" max="10996" width="9.140625" style="39" customWidth="1"/>
    <col min="10997" max="10997" width="27.140625" style="39" customWidth="1"/>
    <col min="10998" max="11004" width="9.140625" style="39" customWidth="1"/>
    <col min="11005" max="11005" width="11.140625" style="39" customWidth="1"/>
    <col min="11006" max="11006" width="15" style="39" customWidth="1"/>
    <col min="11007" max="11007" width="13.85546875" style="39" customWidth="1"/>
    <col min="11008" max="11008" width="12.28515625" style="39" customWidth="1"/>
    <col min="11009" max="11010" width="9.140625" style="39"/>
    <col min="11011" max="11011" width="19" style="39" customWidth="1"/>
    <col min="11012" max="11251" width="9.140625" style="39"/>
    <col min="11252" max="11252" width="9.140625" style="39" customWidth="1"/>
    <col min="11253" max="11253" width="27.140625" style="39" customWidth="1"/>
    <col min="11254" max="11260" width="9.140625" style="39" customWidth="1"/>
    <col min="11261" max="11261" width="11.140625" style="39" customWidth="1"/>
    <col min="11262" max="11262" width="15" style="39" customWidth="1"/>
    <col min="11263" max="11263" width="13.85546875" style="39" customWidth="1"/>
    <col min="11264" max="11264" width="12.28515625" style="39" customWidth="1"/>
    <col min="11265" max="11266" width="9.140625" style="39"/>
    <col min="11267" max="11267" width="19" style="39" customWidth="1"/>
    <col min="11268" max="11507" width="9.140625" style="39"/>
    <col min="11508" max="11508" width="9.140625" style="39" customWidth="1"/>
    <col min="11509" max="11509" width="27.140625" style="39" customWidth="1"/>
    <col min="11510" max="11516" width="9.140625" style="39" customWidth="1"/>
    <col min="11517" max="11517" width="11.140625" style="39" customWidth="1"/>
    <col min="11518" max="11518" width="15" style="39" customWidth="1"/>
    <col min="11519" max="11519" width="13.85546875" style="39" customWidth="1"/>
    <col min="11520" max="11520" width="12.28515625" style="39" customWidth="1"/>
    <col min="11521" max="11522" width="9.140625" style="39"/>
    <col min="11523" max="11523" width="19" style="39" customWidth="1"/>
    <col min="11524" max="11763" width="9.140625" style="39"/>
    <col min="11764" max="11764" width="9.140625" style="39" customWidth="1"/>
    <col min="11765" max="11765" width="27.140625" style="39" customWidth="1"/>
    <col min="11766" max="11772" width="9.140625" style="39" customWidth="1"/>
    <col min="11773" max="11773" width="11.140625" style="39" customWidth="1"/>
    <col min="11774" max="11774" width="15" style="39" customWidth="1"/>
    <col min="11775" max="11775" width="13.85546875" style="39" customWidth="1"/>
    <col min="11776" max="11776" width="12.28515625" style="39" customWidth="1"/>
    <col min="11777" max="11778" width="9.140625" style="39"/>
    <col min="11779" max="11779" width="19" style="39" customWidth="1"/>
    <col min="11780" max="12019" width="9.140625" style="39"/>
    <col min="12020" max="12020" width="9.140625" style="39" customWidth="1"/>
    <col min="12021" max="12021" width="27.140625" style="39" customWidth="1"/>
    <col min="12022" max="12028" width="9.140625" style="39" customWidth="1"/>
    <col min="12029" max="12029" width="11.140625" style="39" customWidth="1"/>
    <col min="12030" max="12030" width="15" style="39" customWidth="1"/>
    <col min="12031" max="12031" width="13.85546875" style="39" customWidth="1"/>
    <col min="12032" max="12032" width="12.28515625" style="39" customWidth="1"/>
    <col min="12033" max="12034" width="9.140625" style="39"/>
    <col min="12035" max="12035" width="19" style="39" customWidth="1"/>
    <col min="12036" max="12275" width="9.140625" style="39"/>
    <col min="12276" max="12276" width="9.140625" style="39" customWidth="1"/>
    <col min="12277" max="12277" width="27.140625" style="39" customWidth="1"/>
    <col min="12278" max="12284" width="9.140625" style="39" customWidth="1"/>
    <col min="12285" max="12285" width="11.140625" style="39" customWidth="1"/>
    <col min="12286" max="12286" width="15" style="39" customWidth="1"/>
    <col min="12287" max="12287" width="13.85546875" style="39" customWidth="1"/>
    <col min="12288" max="12288" width="12.28515625" style="39" customWidth="1"/>
    <col min="12289" max="12290" width="9.140625" style="39"/>
    <col min="12291" max="12291" width="19" style="39" customWidth="1"/>
    <col min="12292" max="12531" width="9.140625" style="39"/>
    <col min="12532" max="12532" width="9.140625" style="39" customWidth="1"/>
    <col min="12533" max="12533" width="27.140625" style="39" customWidth="1"/>
    <col min="12534" max="12540" width="9.140625" style="39" customWidth="1"/>
    <col min="12541" max="12541" width="11.140625" style="39" customWidth="1"/>
    <col min="12542" max="12542" width="15" style="39" customWidth="1"/>
    <col min="12543" max="12543" width="13.85546875" style="39" customWidth="1"/>
    <col min="12544" max="12544" width="12.28515625" style="39" customWidth="1"/>
    <col min="12545" max="12546" width="9.140625" style="39"/>
    <col min="12547" max="12547" width="19" style="39" customWidth="1"/>
    <col min="12548" max="12787" width="9.140625" style="39"/>
    <col min="12788" max="12788" width="9.140625" style="39" customWidth="1"/>
    <col min="12789" max="12789" width="27.140625" style="39" customWidth="1"/>
    <col min="12790" max="12796" width="9.140625" style="39" customWidth="1"/>
    <col min="12797" max="12797" width="11.140625" style="39" customWidth="1"/>
    <col min="12798" max="12798" width="15" style="39" customWidth="1"/>
    <col min="12799" max="12799" width="13.85546875" style="39" customWidth="1"/>
    <col min="12800" max="12800" width="12.28515625" style="39" customWidth="1"/>
    <col min="12801" max="12802" width="9.140625" style="39"/>
    <col min="12803" max="12803" width="19" style="39" customWidth="1"/>
    <col min="12804" max="13043" width="9.140625" style="39"/>
    <col min="13044" max="13044" width="9.140625" style="39" customWidth="1"/>
    <col min="13045" max="13045" width="27.140625" style="39" customWidth="1"/>
    <col min="13046" max="13052" width="9.140625" style="39" customWidth="1"/>
    <col min="13053" max="13053" width="11.140625" style="39" customWidth="1"/>
    <col min="13054" max="13054" width="15" style="39" customWidth="1"/>
    <col min="13055" max="13055" width="13.85546875" style="39" customWidth="1"/>
    <col min="13056" max="13056" width="12.28515625" style="39" customWidth="1"/>
    <col min="13057" max="13058" width="9.140625" style="39"/>
    <col min="13059" max="13059" width="19" style="39" customWidth="1"/>
    <col min="13060" max="13299" width="9.140625" style="39"/>
    <col min="13300" max="13300" width="9.140625" style="39" customWidth="1"/>
    <col min="13301" max="13301" width="27.140625" style="39" customWidth="1"/>
    <col min="13302" max="13308" width="9.140625" style="39" customWidth="1"/>
    <col min="13309" max="13309" width="11.140625" style="39" customWidth="1"/>
    <col min="13310" max="13310" width="15" style="39" customWidth="1"/>
    <col min="13311" max="13311" width="13.85546875" style="39" customWidth="1"/>
    <col min="13312" max="13312" width="12.28515625" style="39" customWidth="1"/>
    <col min="13313" max="13314" width="9.140625" style="39"/>
    <col min="13315" max="13315" width="19" style="39" customWidth="1"/>
    <col min="13316" max="13555" width="9.140625" style="39"/>
    <col min="13556" max="13556" width="9.140625" style="39" customWidth="1"/>
    <col min="13557" max="13557" width="27.140625" style="39" customWidth="1"/>
    <col min="13558" max="13564" width="9.140625" style="39" customWidth="1"/>
    <col min="13565" max="13565" width="11.140625" style="39" customWidth="1"/>
    <col min="13566" max="13566" width="15" style="39" customWidth="1"/>
    <col min="13567" max="13567" width="13.85546875" style="39" customWidth="1"/>
    <col min="13568" max="13568" width="12.28515625" style="39" customWidth="1"/>
    <col min="13569" max="13570" width="9.140625" style="39"/>
    <col min="13571" max="13571" width="19" style="39" customWidth="1"/>
    <col min="13572" max="13811" width="9.140625" style="39"/>
    <col min="13812" max="13812" width="9.140625" style="39" customWidth="1"/>
    <col min="13813" max="13813" width="27.140625" style="39" customWidth="1"/>
    <col min="13814" max="13820" width="9.140625" style="39" customWidth="1"/>
    <col min="13821" max="13821" width="11.140625" style="39" customWidth="1"/>
    <col min="13822" max="13822" width="15" style="39" customWidth="1"/>
    <col min="13823" max="13823" width="13.85546875" style="39" customWidth="1"/>
    <col min="13824" max="13824" width="12.28515625" style="39" customWidth="1"/>
    <col min="13825" max="13826" width="9.140625" style="39"/>
    <col min="13827" max="13827" width="19" style="39" customWidth="1"/>
    <col min="13828" max="14067" width="9.140625" style="39"/>
    <col min="14068" max="14068" width="9.140625" style="39" customWidth="1"/>
    <col min="14069" max="14069" width="27.140625" style="39" customWidth="1"/>
    <col min="14070" max="14076" width="9.140625" style="39" customWidth="1"/>
    <col min="14077" max="14077" width="11.140625" style="39" customWidth="1"/>
    <col min="14078" max="14078" width="15" style="39" customWidth="1"/>
    <col min="14079" max="14079" width="13.85546875" style="39" customWidth="1"/>
    <col min="14080" max="14080" width="12.28515625" style="39" customWidth="1"/>
    <col min="14081" max="14082" width="9.140625" style="39"/>
    <col min="14083" max="14083" width="19" style="39" customWidth="1"/>
    <col min="14084" max="14323" width="9.140625" style="39"/>
    <col min="14324" max="14324" width="9.140625" style="39" customWidth="1"/>
    <col min="14325" max="14325" width="27.140625" style="39" customWidth="1"/>
    <col min="14326" max="14332" width="9.140625" style="39" customWidth="1"/>
    <col min="14333" max="14333" width="11.140625" style="39" customWidth="1"/>
    <col min="14334" max="14334" width="15" style="39" customWidth="1"/>
    <col min="14335" max="14335" width="13.85546875" style="39" customWidth="1"/>
    <col min="14336" max="14336" width="12.28515625" style="39" customWidth="1"/>
    <col min="14337" max="14338" width="9.140625" style="39"/>
    <col min="14339" max="14339" width="19" style="39" customWidth="1"/>
    <col min="14340" max="14579" width="9.140625" style="39"/>
    <col min="14580" max="14580" width="9.140625" style="39" customWidth="1"/>
    <col min="14581" max="14581" width="27.140625" style="39" customWidth="1"/>
    <col min="14582" max="14588" width="9.140625" style="39" customWidth="1"/>
    <col min="14589" max="14589" width="11.140625" style="39" customWidth="1"/>
    <col min="14590" max="14590" width="15" style="39" customWidth="1"/>
    <col min="14591" max="14591" width="13.85546875" style="39" customWidth="1"/>
    <col min="14592" max="14592" width="12.28515625" style="39" customWidth="1"/>
    <col min="14593" max="14594" width="9.140625" style="39"/>
    <col min="14595" max="14595" width="19" style="39" customWidth="1"/>
    <col min="14596" max="14835" width="9.140625" style="39"/>
    <col min="14836" max="14836" width="9.140625" style="39" customWidth="1"/>
    <col min="14837" max="14837" width="27.140625" style="39" customWidth="1"/>
    <col min="14838" max="14844" width="9.140625" style="39" customWidth="1"/>
    <col min="14845" max="14845" width="11.140625" style="39" customWidth="1"/>
    <col min="14846" max="14846" width="15" style="39" customWidth="1"/>
    <col min="14847" max="14847" width="13.85546875" style="39" customWidth="1"/>
    <col min="14848" max="14848" width="12.28515625" style="39" customWidth="1"/>
    <col min="14849" max="14850" width="9.140625" style="39"/>
    <col min="14851" max="14851" width="19" style="39" customWidth="1"/>
    <col min="14852" max="15091" width="9.140625" style="39"/>
    <col min="15092" max="15092" width="9.140625" style="39" customWidth="1"/>
    <col min="15093" max="15093" width="27.140625" style="39" customWidth="1"/>
    <col min="15094" max="15100" width="9.140625" style="39" customWidth="1"/>
    <col min="15101" max="15101" width="11.140625" style="39" customWidth="1"/>
    <col min="15102" max="15102" width="15" style="39" customWidth="1"/>
    <col min="15103" max="15103" width="13.85546875" style="39" customWidth="1"/>
    <col min="15104" max="15104" width="12.28515625" style="39" customWidth="1"/>
    <col min="15105" max="15106" width="9.140625" style="39"/>
    <col min="15107" max="15107" width="19" style="39" customWidth="1"/>
    <col min="15108" max="15347" width="9.140625" style="39"/>
    <col min="15348" max="15348" width="9.140625" style="39" customWidth="1"/>
    <col min="15349" max="15349" width="27.140625" style="39" customWidth="1"/>
    <col min="15350" max="15356" width="9.140625" style="39" customWidth="1"/>
    <col min="15357" max="15357" width="11.140625" style="39" customWidth="1"/>
    <col min="15358" max="15358" width="15" style="39" customWidth="1"/>
    <col min="15359" max="15359" width="13.85546875" style="39" customWidth="1"/>
    <col min="15360" max="15360" width="12.28515625" style="39" customWidth="1"/>
    <col min="15361" max="15362" width="9.140625" style="39"/>
    <col min="15363" max="15363" width="19" style="39" customWidth="1"/>
    <col min="15364" max="15603" width="9.140625" style="39"/>
    <col min="15604" max="15604" width="9.140625" style="39" customWidth="1"/>
    <col min="15605" max="15605" width="27.140625" style="39" customWidth="1"/>
    <col min="15606" max="15612" width="9.140625" style="39" customWidth="1"/>
    <col min="15613" max="15613" width="11.140625" style="39" customWidth="1"/>
    <col min="15614" max="15614" width="15" style="39" customWidth="1"/>
    <col min="15615" max="15615" width="13.85546875" style="39" customWidth="1"/>
    <col min="15616" max="15616" width="12.28515625" style="39" customWidth="1"/>
    <col min="15617" max="15618" width="9.140625" style="39"/>
    <col min="15619" max="15619" width="19" style="39" customWidth="1"/>
    <col min="15620" max="15859" width="9.140625" style="39"/>
    <col min="15860" max="15860" width="9.140625" style="39" customWidth="1"/>
    <col min="15861" max="15861" width="27.140625" style="39" customWidth="1"/>
    <col min="15862" max="15868" width="9.140625" style="39" customWidth="1"/>
    <col min="15869" max="15869" width="11.140625" style="39" customWidth="1"/>
    <col min="15870" max="15870" width="15" style="39" customWidth="1"/>
    <col min="15871" max="15871" width="13.85546875" style="39" customWidth="1"/>
    <col min="15872" max="15872" width="12.28515625" style="39" customWidth="1"/>
    <col min="15873" max="15874" width="9.140625" style="39"/>
    <col min="15875" max="15875" width="19" style="39" customWidth="1"/>
    <col min="15876" max="16115" width="9.140625" style="39"/>
    <col min="16116" max="16116" width="9.140625" style="39" customWidth="1"/>
    <col min="16117" max="16117" width="27.140625" style="39" customWidth="1"/>
    <col min="16118" max="16124" width="9.140625" style="39" customWidth="1"/>
    <col min="16125" max="16125" width="11.140625" style="39" customWidth="1"/>
    <col min="16126" max="16126" width="15" style="39" customWidth="1"/>
    <col min="16127" max="16127" width="13.85546875" style="39" customWidth="1"/>
    <col min="16128" max="16128" width="12.28515625" style="39" customWidth="1"/>
    <col min="16129" max="16130" width="9.140625" style="39"/>
    <col min="16131" max="16131" width="19" style="39" customWidth="1"/>
    <col min="16132" max="16384" width="9.140625" style="39"/>
  </cols>
  <sheetData>
    <row r="2" spans="1:6" ht="21" customHeight="1">
      <c r="A2" s="33" t="s">
        <v>502</v>
      </c>
    </row>
    <row r="3" spans="1:6" ht="21" customHeight="1">
      <c r="A3" s="33"/>
    </row>
    <row r="4" spans="1:6" ht="21" customHeight="1">
      <c r="A4" s="33"/>
      <c r="B4" s="261" t="s">
        <v>354</v>
      </c>
    </row>
    <row r="5" spans="1:6" ht="39" customHeight="1">
      <c r="A5" s="182" t="s">
        <v>443</v>
      </c>
      <c r="B5" s="257" t="s">
        <v>500</v>
      </c>
    </row>
    <row r="6" spans="1:6" ht="18">
      <c r="A6" s="40" t="s">
        <v>468</v>
      </c>
      <c r="B6" s="246">
        <f>SUM(B7:B19)</f>
        <v>40615</v>
      </c>
      <c r="F6" s="260"/>
    </row>
    <row r="7" spans="1:6" ht="12.75">
      <c r="A7" s="36" t="s">
        <v>28</v>
      </c>
      <c r="B7" s="41">
        <f>'Příjmy 2015 - podrobně'!D7</f>
        <v>8000</v>
      </c>
    </row>
    <row r="8" spans="1:6" ht="12.75">
      <c r="A8" s="38" t="s">
        <v>29</v>
      </c>
      <c r="B8" s="41">
        <f>'Příjmy 2015 - podrobně'!D8</f>
        <v>370</v>
      </c>
    </row>
    <row r="9" spans="1:6" ht="12.75">
      <c r="A9" s="38" t="s">
        <v>30</v>
      </c>
      <c r="B9" s="41">
        <f>'Příjmy 2015 - podrobně'!D9</f>
        <v>1000</v>
      </c>
    </row>
    <row r="10" spans="1:6" ht="12.75">
      <c r="A10" s="38" t="s">
        <v>31</v>
      </c>
      <c r="B10" s="41">
        <f>'Příjmy 2015 - podrobně'!D10</f>
        <v>8000</v>
      </c>
    </row>
    <row r="11" spans="1:6" ht="12.75">
      <c r="A11" s="38" t="s">
        <v>32</v>
      </c>
      <c r="B11" s="41">
        <f>'Příjmy 2015 - podrobně'!D11</f>
        <v>0</v>
      </c>
    </row>
    <row r="12" spans="1:6" ht="12.75">
      <c r="A12" s="38" t="s">
        <v>33</v>
      </c>
      <c r="B12" s="41">
        <f>'Příjmy 2015 - podrobně'!D12</f>
        <v>17000</v>
      </c>
    </row>
    <row r="13" spans="1:6" ht="12.75">
      <c r="A13" s="38" t="s">
        <v>34</v>
      </c>
      <c r="B13" s="41">
        <f>'Příjmy 2015 - podrobně'!D13</f>
        <v>2000</v>
      </c>
    </row>
    <row r="14" spans="1:6" ht="12.75">
      <c r="A14" s="38" t="s">
        <v>35</v>
      </c>
      <c r="B14" s="41">
        <f>'Příjmy 2015 - podrobně'!D14</f>
        <v>95</v>
      </c>
    </row>
    <row r="15" spans="1:6" ht="12.75">
      <c r="A15" s="38" t="s">
        <v>36</v>
      </c>
      <c r="B15" s="41">
        <f>'Příjmy 2015 - podrobně'!D15</f>
        <v>200</v>
      </c>
    </row>
    <row r="16" spans="1:6" ht="12.75">
      <c r="A16" s="38" t="s">
        <v>37</v>
      </c>
      <c r="B16" s="41">
        <f>'Příjmy 2015 - podrobně'!D16</f>
        <v>200</v>
      </c>
    </row>
    <row r="17" spans="1:2" ht="12.75">
      <c r="A17" s="38" t="s">
        <v>38</v>
      </c>
      <c r="B17" s="41">
        <f>'Příjmy 2015 - podrobně'!D19</f>
        <v>2000</v>
      </c>
    </row>
    <row r="18" spans="1:2" ht="12.75">
      <c r="A18" s="94" t="s">
        <v>467</v>
      </c>
      <c r="B18" s="41">
        <f>'Příjmy 2015 - podrobně'!D20</f>
        <v>1500</v>
      </c>
    </row>
    <row r="19" spans="1:2" ht="12.75">
      <c r="A19" s="38" t="s">
        <v>39</v>
      </c>
      <c r="B19" s="41">
        <f>'Příjmy 2015 - podrobně'!D21</f>
        <v>250</v>
      </c>
    </row>
    <row r="20" spans="1:2" ht="18">
      <c r="A20" s="42" t="s">
        <v>508</v>
      </c>
      <c r="B20" s="247">
        <f>SUM(B21:B30)</f>
        <v>34392</v>
      </c>
    </row>
    <row r="21" spans="1:2" ht="12.75">
      <c r="A21" s="38" t="s">
        <v>44</v>
      </c>
      <c r="B21" s="43">
        <f>'Příjmy 2015 - podrobně'!D28</f>
        <v>6000</v>
      </c>
    </row>
    <row r="22" spans="1:2" ht="12.75">
      <c r="A22" s="38" t="s">
        <v>45</v>
      </c>
      <c r="B22" s="43">
        <f>'Příjmy 2015 - podrobně'!D29</f>
        <v>30</v>
      </c>
    </row>
    <row r="23" spans="1:2" ht="12.75">
      <c r="A23" s="38" t="s">
        <v>46</v>
      </c>
      <c r="B23" s="43">
        <f>'Příjmy 2015 - podrobně'!D30</f>
        <v>700</v>
      </c>
    </row>
    <row r="24" spans="1:2" ht="12.75">
      <c r="A24" s="38" t="s">
        <v>43</v>
      </c>
      <c r="B24" s="43">
        <f>'Příjmy 2015 - podrobně'!D33</f>
        <v>12000</v>
      </c>
    </row>
    <row r="25" spans="1:2" ht="12.75">
      <c r="A25" s="38" t="s">
        <v>47</v>
      </c>
      <c r="B25" s="43">
        <f>'Příjmy 2015 - podrobně'!D34</f>
        <v>200</v>
      </c>
    </row>
    <row r="26" spans="1:2" ht="12.75">
      <c r="A26" s="38" t="s">
        <v>48</v>
      </c>
      <c r="B26" s="43">
        <f>'Příjmy 2015 - podrobně'!D35</f>
        <v>100</v>
      </c>
    </row>
    <row r="27" spans="1:2" ht="12.75">
      <c r="A27" s="38" t="s">
        <v>41</v>
      </c>
      <c r="B27" s="43">
        <f>'Příjmy 2015 - podrobně'!D36</f>
        <v>200</v>
      </c>
    </row>
    <row r="28" spans="1:2" ht="12.75">
      <c r="A28" s="38" t="s">
        <v>42</v>
      </c>
      <c r="B28" s="43">
        <f>'Příjmy 2015 - podrobně'!D37</f>
        <v>1600</v>
      </c>
    </row>
    <row r="29" spans="1:2" ht="12.75">
      <c r="A29" s="94" t="s">
        <v>82</v>
      </c>
      <c r="B29" s="43">
        <f>'Příjmy 2015 - podrobně'!D38</f>
        <v>50</v>
      </c>
    </row>
    <row r="30" spans="1:2" ht="12.75">
      <c r="A30" s="94" t="s">
        <v>509</v>
      </c>
      <c r="B30" s="43">
        <f>'Příjmy 2015 - podrobně'!D41</f>
        <v>13512</v>
      </c>
    </row>
    <row r="31" spans="1:2" ht="15">
      <c r="A31" s="44" t="s">
        <v>50</v>
      </c>
      <c r="B31" s="34">
        <f>B6+B20</f>
        <v>75007</v>
      </c>
    </row>
    <row r="32" spans="1:2" ht="18">
      <c r="A32" s="185" t="s">
        <v>51</v>
      </c>
      <c r="B32" s="248">
        <f>SUM(B33:B42)</f>
        <v>11638.5</v>
      </c>
    </row>
    <row r="33" spans="1:2" ht="15" hidden="1" customHeight="1">
      <c r="A33" s="94" t="s">
        <v>130</v>
      </c>
      <c r="B33" s="45"/>
    </row>
    <row r="34" spans="1:2" ht="14.25" customHeight="1">
      <c r="A34" s="94" t="s">
        <v>131</v>
      </c>
      <c r="B34" s="45">
        <f>'Příjmy 2015 - podrobně'!D77</f>
        <v>11240.5</v>
      </c>
    </row>
    <row r="35" spans="1:2" ht="12.75" customHeight="1">
      <c r="A35" s="94" t="s">
        <v>132</v>
      </c>
      <c r="B35" s="45">
        <f>'Příjmy 2015 - podrobně'!D78</f>
        <v>368</v>
      </c>
    </row>
    <row r="36" spans="1:2" ht="13.5" customHeight="1">
      <c r="A36" s="94" t="s">
        <v>133</v>
      </c>
      <c r="B36" s="45">
        <f>'Příjmy 2015 - podrobně'!D79</f>
        <v>30</v>
      </c>
    </row>
    <row r="37" spans="1:2" ht="12.75" hidden="1">
      <c r="A37" s="94" t="s">
        <v>134</v>
      </c>
      <c r="B37" s="45"/>
    </row>
    <row r="38" spans="1:2" ht="12.75" hidden="1">
      <c r="A38" s="94" t="s">
        <v>135</v>
      </c>
      <c r="B38" s="45"/>
    </row>
    <row r="39" spans="1:2" ht="12.75" hidden="1">
      <c r="A39" s="94" t="s">
        <v>136</v>
      </c>
      <c r="B39" s="45"/>
    </row>
    <row r="40" spans="1:2" ht="12.75" hidden="1">
      <c r="A40" s="94" t="s">
        <v>137</v>
      </c>
      <c r="B40" s="45"/>
    </row>
    <row r="41" spans="1:2" ht="12.75" hidden="1">
      <c r="A41" s="94" t="s">
        <v>138</v>
      </c>
      <c r="B41" s="45"/>
    </row>
    <row r="42" spans="1:2" ht="12.75" hidden="1">
      <c r="A42" s="94" t="s">
        <v>139</v>
      </c>
      <c r="B42" s="45"/>
    </row>
    <row r="43" spans="1:2" ht="12.75">
      <c r="A43" s="38" t="s">
        <v>26</v>
      </c>
      <c r="B43" s="35"/>
    </row>
    <row r="44" spans="1:2" ht="12.75">
      <c r="A44" s="38" t="s">
        <v>53</v>
      </c>
      <c r="B44" s="35">
        <f>'Příjmy 2015 - podrobně'!D87</f>
        <v>600</v>
      </c>
    </row>
    <row r="45" spans="1:2" ht="23.25">
      <c r="A45" s="184" t="s">
        <v>52</v>
      </c>
      <c r="B45" s="183">
        <f>B31+B32+B44</f>
        <v>87245.5</v>
      </c>
    </row>
    <row r="46" spans="1:2" ht="23.25">
      <c r="A46" s="180"/>
      <c r="B46" s="181"/>
    </row>
    <row r="47" spans="1:2" ht="23.25">
      <c r="A47" s="180"/>
      <c r="B47" s="181"/>
    </row>
    <row r="48" spans="1:2" ht="23.25">
      <c r="A48" s="180"/>
      <c r="B48" s="181"/>
    </row>
    <row r="49" spans="1:2" ht="12.75"/>
    <row r="50" spans="1:2" ht="12.75">
      <c r="A50" s="122" t="s">
        <v>469</v>
      </c>
    </row>
    <row r="51" spans="1:2" ht="12.75"/>
    <row r="52" spans="1:2" ht="12.75"/>
    <row r="53" spans="1:2" ht="12.75"/>
    <row r="54" spans="1:2" ht="12.75">
      <c r="B54" s="46" t="s">
        <v>472</v>
      </c>
    </row>
    <row r="55" spans="1:2" ht="12.75">
      <c r="B55" s="122" t="s">
        <v>471</v>
      </c>
    </row>
    <row r="56" spans="1:2" ht="12.75"/>
    <row r="57" spans="1:2" ht="12.75"/>
    <row r="58" spans="1:2" ht="12.75"/>
    <row r="59" spans="1:2" ht="12.75"/>
    <row r="60" spans="1:2" ht="12.75"/>
    <row r="61" spans="1:2" ht="12.75"/>
    <row r="62" spans="1:2" ht="12.75"/>
    <row r="63" spans="1:2" ht="12.75"/>
  </sheetData>
  <sheetProtection password="CC33" sheet="1" objects="1" scenario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4">
      <c r="B1" s="1"/>
      <c r="C1" s="96"/>
    </row>
    <row r="2" spans="1:4" ht="17.25" customHeight="1">
      <c r="A2" s="136" t="s">
        <v>386</v>
      </c>
      <c r="B2" s="3"/>
      <c r="C2" s="97"/>
    </row>
    <row r="3" spans="1:4" ht="17.25" customHeight="1">
      <c r="B3" s="3"/>
      <c r="C3" s="97"/>
      <c r="D3" s="261" t="s">
        <v>354</v>
      </c>
    </row>
    <row r="4" spans="1:4" ht="40.5" customHeight="1">
      <c r="A4" s="29" t="s">
        <v>160</v>
      </c>
      <c r="B4" s="120" t="s">
        <v>392</v>
      </c>
      <c r="C4"/>
      <c r="D4" s="141" t="s">
        <v>505</v>
      </c>
    </row>
    <row r="5" spans="1:4" ht="38.25">
      <c r="A5" s="29" t="s">
        <v>193</v>
      </c>
      <c r="B5" s="137" t="s">
        <v>194</v>
      </c>
      <c r="C5"/>
      <c r="D5" s="142">
        <v>100</v>
      </c>
    </row>
    <row r="6" spans="1:4" ht="51" customHeight="1">
      <c r="B6" s="99" t="s">
        <v>195</v>
      </c>
      <c r="C6"/>
      <c r="D6" s="142">
        <v>300</v>
      </c>
    </row>
    <row r="7" spans="1:4">
      <c r="B7" s="8" t="s">
        <v>3</v>
      </c>
      <c r="C7"/>
      <c r="D7" s="143">
        <f>SUM(D5:D6)</f>
        <v>400</v>
      </c>
    </row>
    <row r="8" spans="1:4" ht="17.25" customHeight="1">
      <c r="B8" s="3"/>
      <c r="C8"/>
    </row>
    <row r="9" spans="1:4" ht="17.25" customHeight="1">
      <c r="B9" s="3"/>
      <c r="C9"/>
    </row>
    <row r="10" spans="1:4" ht="17.25" customHeight="1">
      <c r="B10" s="3"/>
      <c r="C10"/>
      <c r="D10" s="135"/>
    </row>
    <row r="11" spans="1:4" ht="17.25" customHeight="1">
      <c r="B11" s="3"/>
      <c r="C11"/>
      <c r="D11" s="135"/>
    </row>
    <row r="12" spans="1:4" ht="17.25" customHeight="1">
      <c r="B12" s="3"/>
      <c r="C12"/>
      <c r="D12" s="135"/>
    </row>
    <row r="13" spans="1:4" ht="17.25" customHeight="1">
      <c r="B13" s="3"/>
      <c r="C13"/>
      <c r="D13" s="135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" style="32" customWidth="1"/>
    <col min="4" max="4" width="2.28515625" style="112" customWidth="1"/>
    <col min="5" max="5" width="17" style="132" customWidth="1"/>
    <col min="6" max="6" width="2" customWidth="1"/>
    <col min="7" max="7" width="10.42578125" bestFit="1" customWidth="1"/>
    <col min="8" max="8" width="10.5703125" customWidth="1"/>
  </cols>
  <sheetData>
    <row r="1" spans="1:9">
      <c r="B1" s="1"/>
      <c r="C1" s="123"/>
      <c r="D1" s="96"/>
    </row>
    <row r="2" spans="1:9" ht="17.25" customHeight="1">
      <c r="A2" s="136" t="s">
        <v>386</v>
      </c>
      <c r="B2" s="3"/>
      <c r="C2" s="4"/>
      <c r="D2" s="97"/>
    </row>
    <row r="3" spans="1:9" ht="17.25" customHeight="1">
      <c r="B3" s="3"/>
      <c r="C3" s="4"/>
      <c r="D3" s="97"/>
      <c r="E3" s="261" t="s">
        <v>354</v>
      </c>
    </row>
    <row r="4" spans="1:9" ht="39" customHeight="1">
      <c r="A4" s="29" t="s">
        <v>160</v>
      </c>
      <c r="B4" s="120" t="s">
        <v>393</v>
      </c>
      <c r="C4" s="124"/>
      <c r="D4"/>
      <c r="E4" s="141" t="s">
        <v>505</v>
      </c>
    </row>
    <row r="5" spans="1:9" s="132" customFormat="1" ht="25.5">
      <c r="A5" s="29" t="s">
        <v>196</v>
      </c>
      <c r="B5" s="99" t="s">
        <v>197</v>
      </c>
      <c r="C5" s="124"/>
      <c r="D5"/>
      <c r="F5"/>
      <c r="G5"/>
      <c r="H5"/>
      <c r="I5"/>
    </row>
    <row r="6" spans="1:9" s="132" customFormat="1">
      <c r="A6" s="2"/>
      <c r="B6" s="15" t="s">
        <v>6</v>
      </c>
      <c r="C6" s="124"/>
      <c r="D6"/>
      <c r="E6" s="142">
        <v>186.41</v>
      </c>
      <c r="F6"/>
      <c r="G6"/>
      <c r="H6"/>
      <c r="I6"/>
    </row>
    <row r="7" spans="1:9" s="132" customFormat="1">
      <c r="A7" s="2"/>
      <c r="B7" s="15" t="s">
        <v>7</v>
      </c>
      <c r="C7" s="124"/>
      <c r="D7"/>
      <c r="E7" s="142">
        <v>1507</v>
      </c>
      <c r="F7"/>
      <c r="G7"/>
      <c r="H7"/>
      <c r="I7"/>
    </row>
    <row r="8" spans="1:9" s="132" customFormat="1">
      <c r="A8" s="2"/>
      <c r="B8" s="8" t="s">
        <v>3</v>
      </c>
      <c r="C8" s="124"/>
      <c r="D8"/>
      <c r="E8" s="143">
        <f>SUM(E6:E7)</f>
        <v>1693.41</v>
      </c>
      <c r="F8"/>
      <c r="G8"/>
      <c r="H8"/>
      <c r="I8"/>
    </row>
    <row r="9" spans="1:9" s="132" customFormat="1">
      <c r="A9" s="2"/>
      <c r="B9" s="13"/>
      <c r="C9" s="14"/>
      <c r="D9"/>
      <c r="F9"/>
      <c r="G9"/>
      <c r="H9"/>
      <c r="I9"/>
    </row>
    <row r="10" spans="1:9" s="132" customFormat="1">
      <c r="A10" s="2"/>
      <c r="B10" s="102" t="s">
        <v>198</v>
      </c>
      <c r="C10" s="16"/>
      <c r="D10"/>
      <c r="F10"/>
      <c r="G10"/>
      <c r="H10"/>
      <c r="I10"/>
    </row>
    <row r="11" spans="1:9" s="132" customFormat="1">
      <c r="A11" s="2"/>
      <c r="B11" s="15" t="s">
        <v>8</v>
      </c>
      <c r="C11" s="6">
        <v>400</v>
      </c>
      <c r="D11"/>
      <c r="F11"/>
      <c r="G11"/>
      <c r="H11"/>
      <c r="I11"/>
    </row>
    <row r="12" spans="1:9" s="132" customFormat="1">
      <c r="A12" s="2"/>
      <c r="B12" s="15" t="s">
        <v>5</v>
      </c>
      <c r="C12" s="6">
        <v>150</v>
      </c>
      <c r="D12"/>
      <c r="F12"/>
      <c r="G12"/>
      <c r="H12"/>
      <c r="I12"/>
    </row>
    <row r="13" spans="1:9" s="132" customFormat="1">
      <c r="A13" s="2"/>
      <c r="B13" s="15" t="s">
        <v>199</v>
      </c>
      <c r="C13" s="6">
        <v>60</v>
      </c>
      <c r="D13"/>
      <c r="F13"/>
      <c r="G13"/>
      <c r="H13"/>
      <c r="I13"/>
    </row>
    <row r="14" spans="1:9" s="132" customFormat="1">
      <c r="A14" s="2"/>
      <c r="B14" s="15" t="s">
        <v>200</v>
      </c>
      <c r="C14" s="6">
        <v>100</v>
      </c>
      <c r="D14"/>
      <c r="F14"/>
      <c r="G14"/>
      <c r="H14"/>
      <c r="I14"/>
    </row>
    <row r="15" spans="1:9" s="132" customFormat="1">
      <c r="A15" s="2"/>
      <c r="B15" s="15" t="s">
        <v>201</v>
      </c>
      <c r="C15" s="6">
        <v>22</v>
      </c>
      <c r="D15"/>
      <c r="F15"/>
      <c r="G15"/>
      <c r="H15"/>
      <c r="I15"/>
    </row>
    <row r="16" spans="1:9" s="132" customFormat="1">
      <c r="A16" s="2"/>
      <c r="B16" s="15" t="s">
        <v>202</v>
      </c>
      <c r="C16" s="6">
        <v>30</v>
      </c>
      <c r="D16"/>
      <c r="F16"/>
      <c r="G16"/>
      <c r="H16"/>
      <c r="I16"/>
    </row>
    <row r="17" spans="1:9" s="132" customFormat="1">
      <c r="A17" s="2"/>
      <c r="B17" s="15" t="s">
        <v>203</v>
      </c>
      <c r="C17" s="6">
        <v>10</v>
      </c>
      <c r="D17"/>
      <c r="F17"/>
      <c r="G17"/>
      <c r="H17"/>
      <c r="I17"/>
    </row>
    <row r="18" spans="1:9" s="132" customFormat="1">
      <c r="A18" s="2"/>
      <c r="B18" s="15" t="s">
        <v>204</v>
      </c>
      <c r="C18" s="6">
        <v>40</v>
      </c>
      <c r="D18"/>
      <c r="F18"/>
      <c r="G18"/>
      <c r="H18"/>
      <c r="I18"/>
    </row>
    <row r="19" spans="1:9" s="132" customFormat="1">
      <c r="A19" s="2"/>
      <c r="B19" s="15" t="s">
        <v>205</v>
      </c>
      <c r="C19" s="6">
        <v>30</v>
      </c>
      <c r="D19"/>
      <c r="F19"/>
      <c r="G19"/>
      <c r="H19"/>
      <c r="I19"/>
    </row>
    <row r="20" spans="1:9" s="132" customFormat="1">
      <c r="A20" s="2"/>
      <c r="B20" s="15" t="s">
        <v>206</v>
      </c>
      <c r="C20" s="6">
        <v>100</v>
      </c>
      <c r="D20"/>
      <c r="F20"/>
      <c r="G20"/>
      <c r="H20"/>
      <c r="I20"/>
    </row>
    <row r="21" spans="1:9" s="132" customFormat="1">
      <c r="A21" s="2"/>
      <c r="B21" s="15" t="s">
        <v>207</v>
      </c>
      <c r="C21" s="6">
        <v>150</v>
      </c>
      <c r="D21"/>
      <c r="F21"/>
      <c r="G21"/>
      <c r="H21"/>
      <c r="I21"/>
    </row>
    <row r="22" spans="1:9" s="132" customFormat="1">
      <c r="A22" s="2"/>
      <c r="B22" s="15" t="s">
        <v>208</v>
      </c>
      <c r="C22" s="6">
        <v>100</v>
      </c>
      <c r="D22"/>
      <c r="F22"/>
      <c r="G22"/>
      <c r="H22"/>
      <c r="I22"/>
    </row>
    <row r="23" spans="1:9" s="132" customFormat="1">
      <c r="A23" s="2"/>
      <c r="B23" s="15" t="s">
        <v>209</v>
      </c>
      <c r="C23" s="6">
        <v>140</v>
      </c>
      <c r="D23"/>
      <c r="F23"/>
      <c r="G23"/>
      <c r="H23"/>
      <c r="I23"/>
    </row>
    <row r="24" spans="1:9" s="132" customFormat="1">
      <c r="A24" s="2"/>
      <c r="B24" s="15" t="s">
        <v>210</v>
      </c>
      <c r="C24" s="6">
        <v>30</v>
      </c>
      <c r="D24"/>
      <c r="F24"/>
      <c r="G24"/>
      <c r="H24"/>
      <c r="I24"/>
    </row>
    <row r="25" spans="1:9" s="132" customFormat="1">
      <c r="A25" s="2"/>
      <c r="B25" s="15" t="s">
        <v>211</v>
      </c>
      <c r="C25" s="6">
        <v>15</v>
      </c>
      <c r="D25"/>
      <c r="F25"/>
      <c r="G25"/>
      <c r="H25"/>
      <c r="I25"/>
    </row>
    <row r="26" spans="1:9" s="132" customFormat="1">
      <c r="A26" s="2"/>
      <c r="B26" s="15" t="s">
        <v>212</v>
      </c>
      <c r="C26" s="6">
        <v>100</v>
      </c>
      <c r="D26"/>
      <c r="F26"/>
      <c r="G26"/>
      <c r="H26"/>
      <c r="I26"/>
    </row>
    <row r="27" spans="1:9" s="132" customFormat="1">
      <c r="A27" s="2"/>
      <c r="B27" s="15" t="s">
        <v>213</v>
      </c>
      <c r="C27" s="6">
        <v>30</v>
      </c>
      <c r="D27"/>
      <c r="F27"/>
      <c r="G27"/>
      <c r="H27"/>
      <c r="I27"/>
    </row>
    <row r="28" spans="1:9" s="132" customFormat="1">
      <c r="A28" s="2"/>
      <c r="B28" s="15" t="s">
        <v>9</v>
      </c>
      <c r="C28" s="103">
        <f>SUM(C11:C27)</f>
        <v>1507</v>
      </c>
      <c r="D28"/>
      <c r="F28"/>
      <c r="G28"/>
      <c r="H28"/>
      <c r="I28"/>
    </row>
    <row r="29" spans="1:9" s="132" customFormat="1" ht="17.25" customHeight="1">
      <c r="A29" s="2"/>
      <c r="B29" s="3"/>
      <c r="C29" s="4"/>
      <c r="D29"/>
      <c r="F29"/>
      <c r="G29"/>
      <c r="H29"/>
      <c r="I29"/>
    </row>
    <row r="30" spans="1:9" s="132" customFormat="1" ht="17.25" customHeight="1">
      <c r="A30" s="2"/>
      <c r="B30" s="3"/>
      <c r="C30" s="4"/>
      <c r="D30"/>
      <c r="F30"/>
      <c r="G30"/>
      <c r="H30"/>
      <c r="I30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" style="32" customWidth="1"/>
    <col min="4" max="4" width="2.28515625" style="112" customWidth="1"/>
    <col min="5" max="5" width="17" style="132" customWidth="1"/>
    <col min="6" max="6" width="2" customWidth="1"/>
    <col min="7" max="7" width="10.42578125" bestFit="1" customWidth="1"/>
    <col min="8" max="8" width="10.5703125" customWidth="1"/>
  </cols>
  <sheetData>
    <row r="1" spans="1:9">
      <c r="B1" s="1"/>
      <c r="C1" s="123"/>
      <c r="D1" s="96"/>
    </row>
    <row r="2" spans="1:9" ht="17.25" customHeight="1">
      <c r="A2" s="136" t="s">
        <v>386</v>
      </c>
      <c r="B2" s="3"/>
      <c r="C2" s="4"/>
      <c r="D2" s="97"/>
    </row>
    <row r="3" spans="1:9" ht="17.25" customHeight="1">
      <c r="B3" s="3"/>
      <c r="C3" s="4"/>
      <c r="D3" s="97"/>
      <c r="E3" s="261" t="s">
        <v>354</v>
      </c>
    </row>
    <row r="4" spans="1:9" s="132" customFormat="1" ht="38.25" customHeight="1">
      <c r="A4" s="29" t="s">
        <v>160</v>
      </c>
      <c r="B4" s="120" t="s">
        <v>394</v>
      </c>
      <c r="C4" s="124"/>
      <c r="D4"/>
      <c r="E4" s="141" t="s">
        <v>505</v>
      </c>
      <c r="F4"/>
      <c r="G4"/>
      <c r="H4"/>
      <c r="I4"/>
    </row>
    <row r="5" spans="1:9" s="132" customFormat="1" ht="25.5">
      <c r="A5" s="29" t="s">
        <v>214</v>
      </c>
      <c r="B5" s="99" t="s">
        <v>197</v>
      </c>
      <c r="C5" s="4"/>
      <c r="D5"/>
      <c r="E5" s="135"/>
      <c r="F5"/>
      <c r="G5"/>
      <c r="H5"/>
      <c r="I5"/>
    </row>
    <row r="6" spans="1:9" s="132" customFormat="1">
      <c r="A6" s="2"/>
      <c r="B6" s="17" t="s">
        <v>6</v>
      </c>
      <c r="C6" s="4"/>
      <c r="D6"/>
      <c r="E6" s="142">
        <v>300</v>
      </c>
      <c r="F6"/>
      <c r="G6"/>
      <c r="H6"/>
      <c r="I6"/>
    </row>
    <row r="7" spans="1:9" s="132" customFormat="1" ht="12.75" customHeight="1">
      <c r="A7" s="2"/>
      <c r="B7" s="17" t="s">
        <v>7</v>
      </c>
      <c r="C7" s="4"/>
      <c r="D7"/>
      <c r="E7" s="142">
        <v>3800</v>
      </c>
      <c r="F7"/>
      <c r="G7"/>
      <c r="H7"/>
      <c r="I7"/>
    </row>
    <row r="8" spans="1:9" s="132" customFormat="1">
      <c r="A8" s="2"/>
      <c r="B8" s="17" t="s">
        <v>441</v>
      </c>
      <c r="C8" s="4"/>
      <c r="D8"/>
      <c r="E8" s="146">
        <v>20</v>
      </c>
      <c r="F8"/>
      <c r="G8"/>
      <c r="H8"/>
      <c r="I8"/>
    </row>
    <row r="9" spans="1:9" s="132" customFormat="1">
      <c r="A9" s="2"/>
      <c r="B9" s="8" t="s">
        <v>3</v>
      </c>
      <c r="C9" s="4"/>
      <c r="D9"/>
      <c r="E9" s="143">
        <f>SUM(E6:E8)</f>
        <v>4120</v>
      </c>
      <c r="F9"/>
      <c r="G9"/>
      <c r="H9"/>
      <c r="I9"/>
    </row>
    <row r="10" spans="1:9" s="132" customFormat="1">
      <c r="A10" s="2"/>
      <c r="B10" s="13"/>
      <c r="C10" s="14"/>
      <c r="D10"/>
      <c r="F10"/>
      <c r="G10"/>
      <c r="H10"/>
      <c r="I10"/>
    </row>
    <row r="11" spans="1:9" s="132" customFormat="1">
      <c r="A11" s="2"/>
      <c r="B11" s="104" t="s">
        <v>215</v>
      </c>
      <c r="C11" s="6"/>
      <c r="D11"/>
      <c r="F11"/>
      <c r="G11"/>
      <c r="H11"/>
      <c r="I11"/>
    </row>
    <row r="12" spans="1:9" s="132" customFormat="1">
      <c r="A12" s="2"/>
      <c r="B12" s="17" t="s">
        <v>5</v>
      </c>
      <c r="C12" s="6">
        <v>650</v>
      </c>
      <c r="D12"/>
      <c r="F12"/>
      <c r="G12"/>
      <c r="H12"/>
      <c r="I12"/>
    </row>
    <row r="13" spans="1:9" s="132" customFormat="1">
      <c r="A13" s="2"/>
      <c r="B13" s="17" t="s">
        <v>8</v>
      </c>
      <c r="C13" s="6">
        <v>1550</v>
      </c>
      <c r="D13"/>
      <c r="F13"/>
      <c r="G13"/>
      <c r="H13"/>
      <c r="I13"/>
    </row>
    <row r="14" spans="1:9" s="132" customFormat="1">
      <c r="A14" s="2"/>
      <c r="B14" s="17" t="s">
        <v>199</v>
      </c>
      <c r="C14" s="6">
        <v>180</v>
      </c>
      <c r="D14"/>
      <c r="F14"/>
      <c r="G14"/>
      <c r="H14"/>
      <c r="I14"/>
    </row>
    <row r="15" spans="1:9" s="132" customFormat="1">
      <c r="A15" s="2"/>
      <c r="B15" s="17" t="s">
        <v>216</v>
      </c>
      <c r="C15" s="6">
        <v>60</v>
      </c>
      <c r="D15"/>
      <c r="F15"/>
      <c r="G15"/>
      <c r="H15"/>
      <c r="I15"/>
    </row>
    <row r="16" spans="1:9" s="132" customFormat="1">
      <c r="A16" s="2"/>
      <c r="B16" s="17" t="s">
        <v>217</v>
      </c>
      <c r="C16" s="6">
        <v>48</v>
      </c>
      <c r="D16"/>
      <c r="F16"/>
      <c r="G16"/>
      <c r="H16"/>
      <c r="I16"/>
    </row>
    <row r="17" spans="1:9" s="132" customFormat="1">
      <c r="A17" s="2"/>
      <c r="B17" s="17" t="s">
        <v>205</v>
      </c>
      <c r="C17" s="6">
        <v>70</v>
      </c>
      <c r="D17"/>
      <c r="F17"/>
      <c r="G17"/>
      <c r="H17"/>
      <c r="I17"/>
    </row>
    <row r="18" spans="1:9" s="132" customFormat="1">
      <c r="A18" s="2"/>
      <c r="B18" s="17" t="s">
        <v>218</v>
      </c>
      <c r="C18" s="12">
        <v>108</v>
      </c>
      <c r="D18"/>
      <c r="F18"/>
      <c r="G18"/>
      <c r="H18"/>
      <c r="I18"/>
    </row>
    <row r="19" spans="1:9" s="132" customFormat="1">
      <c r="A19" s="2"/>
      <c r="B19" s="17" t="s">
        <v>219</v>
      </c>
      <c r="C19" s="12">
        <v>94</v>
      </c>
      <c r="D19"/>
      <c r="F19"/>
      <c r="G19"/>
      <c r="H19"/>
      <c r="I19"/>
    </row>
    <row r="20" spans="1:9" s="132" customFormat="1">
      <c r="A20" s="2"/>
      <c r="B20" s="17" t="s">
        <v>220</v>
      </c>
      <c r="C20" s="12">
        <v>110</v>
      </c>
      <c r="D20"/>
      <c r="F20"/>
      <c r="G20"/>
      <c r="H20"/>
      <c r="I20"/>
    </row>
    <row r="21" spans="1:9" s="132" customFormat="1">
      <c r="A21" s="2"/>
      <c r="B21" s="17" t="s">
        <v>221</v>
      </c>
      <c r="C21" s="12">
        <v>71</v>
      </c>
      <c r="D21"/>
      <c r="F21"/>
      <c r="G21"/>
      <c r="H21"/>
      <c r="I21"/>
    </row>
    <row r="22" spans="1:9" s="132" customFormat="1">
      <c r="A22" s="2"/>
      <c r="B22" s="17" t="s">
        <v>222</v>
      </c>
      <c r="C22" s="12">
        <v>35</v>
      </c>
      <c r="D22"/>
      <c r="F22"/>
      <c r="G22"/>
      <c r="H22"/>
      <c r="I22"/>
    </row>
    <row r="23" spans="1:9" s="132" customFormat="1">
      <c r="A23" s="2"/>
      <c r="B23" s="17" t="s">
        <v>223</v>
      </c>
      <c r="C23" s="12">
        <v>190</v>
      </c>
      <c r="D23"/>
      <c r="F23"/>
      <c r="G23"/>
      <c r="H23"/>
      <c r="I23"/>
    </row>
    <row r="24" spans="1:9" s="132" customFormat="1">
      <c r="A24" s="2"/>
      <c r="B24" s="17" t="s">
        <v>224</v>
      </c>
      <c r="C24" s="12">
        <v>150</v>
      </c>
      <c r="D24"/>
      <c r="F24"/>
      <c r="G24"/>
      <c r="H24"/>
      <c r="I24"/>
    </row>
    <row r="25" spans="1:9" s="132" customFormat="1">
      <c r="A25" s="2"/>
      <c r="B25" s="115" t="s">
        <v>342</v>
      </c>
      <c r="C25" s="12">
        <v>160</v>
      </c>
      <c r="D25"/>
      <c r="F25"/>
      <c r="G25"/>
      <c r="H25"/>
      <c r="I25"/>
    </row>
    <row r="26" spans="1:9">
      <c r="B26" s="115" t="s">
        <v>343</v>
      </c>
      <c r="C26" s="12">
        <v>140</v>
      </c>
      <c r="D26"/>
    </row>
    <row r="27" spans="1:9">
      <c r="B27" s="17" t="s">
        <v>225</v>
      </c>
      <c r="C27" s="12">
        <v>88</v>
      </c>
      <c r="D27"/>
    </row>
    <row r="28" spans="1:9">
      <c r="B28" s="115" t="s">
        <v>344</v>
      </c>
      <c r="C28" s="12">
        <v>96</v>
      </c>
      <c r="D28"/>
    </row>
    <row r="29" spans="1:9">
      <c r="B29" s="17" t="s">
        <v>9</v>
      </c>
      <c r="C29" s="103">
        <f>SUM(C12:C28)</f>
        <v>3800</v>
      </c>
      <c r="D29"/>
    </row>
    <row r="30" spans="1:9" ht="17.25" customHeight="1">
      <c r="B30" s="3"/>
      <c r="C30" s="4"/>
      <c r="D30"/>
    </row>
    <row r="31" spans="1:9" ht="17.25" customHeight="1">
      <c r="B31" s="3"/>
      <c r="C31" s="4"/>
      <c r="D31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14" style="32" customWidth="1"/>
    <col min="4" max="4" width="2.28515625" style="112" customWidth="1"/>
    <col min="5" max="5" width="17" style="132" customWidth="1"/>
    <col min="6" max="6" width="2" customWidth="1"/>
    <col min="7" max="7" width="10.42578125" bestFit="1" customWidth="1"/>
    <col min="8" max="8" width="10.5703125" customWidth="1"/>
  </cols>
  <sheetData>
    <row r="1" spans="1:9">
      <c r="B1" s="1"/>
      <c r="C1" s="123"/>
      <c r="D1" s="96"/>
    </row>
    <row r="2" spans="1:9" ht="17.25" customHeight="1">
      <c r="A2" s="136" t="s">
        <v>386</v>
      </c>
      <c r="B2" s="3"/>
      <c r="C2" s="4"/>
      <c r="D2" s="97"/>
    </row>
    <row r="3" spans="1:9" ht="17.25" customHeight="1">
      <c r="B3" s="3"/>
      <c r="C3" s="4"/>
      <c r="D3" s="97"/>
      <c r="E3" s="261" t="s">
        <v>354</v>
      </c>
    </row>
    <row r="4" spans="1:9" ht="42" customHeight="1">
      <c r="A4" s="29" t="s">
        <v>160</v>
      </c>
      <c r="B4" s="120" t="s">
        <v>395</v>
      </c>
      <c r="C4" s="124"/>
      <c r="D4"/>
      <c r="E4" s="141" t="s">
        <v>505</v>
      </c>
    </row>
    <row r="5" spans="1:9" ht="25.5">
      <c r="A5" s="29" t="s">
        <v>226</v>
      </c>
      <c r="B5" s="99" t="s">
        <v>197</v>
      </c>
      <c r="C5" s="4"/>
      <c r="D5"/>
      <c r="E5" s="135"/>
    </row>
    <row r="6" spans="1:9">
      <c r="B6" s="17" t="s">
        <v>6</v>
      </c>
      <c r="C6" s="4"/>
      <c r="D6"/>
      <c r="E6" s="142">
        <v>21</v>
      </c>
    </row>
    <row r="7" spans="1:9">
      <c r="B7" s="17" t="s">
        <v>7</v>
      </c>
      <c r="C7" s="4"/>
      <c r="D7"/>
      <c r="E7" s="142">
        <v>168</v>
      </c>
    </row>
    <row r="8" spans="1:9" s="132" customFormat="1">
      <c r="A8" s="2"/>
      <c r="B8" s="8" t="s">
        <v>3</v>
      </c>
      <c r="C8" s="4"/>
      <c r="D8"/>
      <c r="E8" s="143">
        <f>SUM(E6:E7)</f>
        <v>189</v>
      </c>
      <c r="F8"/>
      <c r="G8"/>
      <c r="H8"/>
      <c r="I8"/>
    </row>
    <row r="9" spans="1:9" s="132" customFormat="1">
      <c r="A9" s="2"/>
      <c r="B9" s="13"/>
      <c r="C9" s="14"/>
      <c r="D9"/>
      <c r="F9"/>
      <c r="G9"/>
      <c r="H9"/>
      <c r="I9"/>
    </row>
    <row r="10" spans="1:9" s="132" customFormat="1">
      <c r="A10" s="2"/>
      <c r="B10" s="104" t="s">
        <v>198</v>
      </c>
      <c r="C10" s="12"/>
      <c r="D10"/>
      <c r="F10"/>
      <c r="G10"/>
      <c r="H10"/>
      <c r="I10"/>
    </row>
    <row r="11" spans="1:9" s="132" customFormat="1">
      <c r="A11" s="2"/>
      <c r="B11" s="17" t="s">
        <v>227</v>
      </c>
      <c r="C11" s="12">
        <v>300</v>
      </c>
      <c r="D11"/>
      <c r="F11"/>
      <c r="G11"/>
      <c r="H11"/>
      <c r="I11"/>
    </row>
    <row r="12" spans="1:9" s="132" customFormat="1">
      <c r="A12" s="2"/>
      <c r="B12" s="17" t="s">
        <v>10</v>
      </c>
      <c r="C12" s="12">
        <v>14</v>
      </c>
      <c r="D12"/>
      <c r="F12"/>
      <c r="G12"/>
      <c r="H12"/>
      <c r="I12"/>
    </row>
    <row r="13" spans="1:9" s="132" customFormat="1">
      <c r="A13" s="2"/>
      <c r="B13" s="17" t="s">
        <v>217</v>
      </c>
      <c r="C13" s="12">
        <v>14</v>
      </c>
      <c r="D13"/>
      <c r="F13"/>
      <c r="G13"/>
      <c r="H13"/>
      <c r="I13"/>
    </row>
    <row r="14" spans="1:9" s="132" customFormat="1">
      <c r="A14" s="2"/>
      <c r="B14" s="17" t="s">
        <v>4</v>
      </c>
      <c r="C14" s="12"/>
      <c r="D14"/>
      <c r="F14"/>
      <c r="G14"/>
      <c r="H14"/>
      <c r="I14"/>
    </row>
    <row r="15" spans="1:9" s="132" customFormat="1">
      <c r="A15" s="2"/>
      <c r="B15" s="17" t="s">
        <v>228</v>
      </c>
      <c r="C15" s="12">
        <v>20</v>
      </c>
      <c r="D15"/>
      <c r="F15"/>
      <c r="G15"/>
      <c r="H15"/>
      <c r="I15"/>
    </row>
    <row r="16" spans="1:9" s="132" customFormat="1">
      <c r="A16" s="2"/>
      <c r="B16" s="17" t="s">
        <v>2</v>
      </c>
      <c r="C16" s="12">
        <v>16</v>
      </c>
      <c r="D16"/>
      <c r="F16"/>
      <c r="G16"/>
      <c r="H16"/>
      <c r="I16"/>
    </row>
    <row r="17" spans="1:9" s="132" customFormat="1">
      <c r="A17" s="2"/>
      <c r="B17" s="17" t="s">
        <v>213</v>
      </c>
      <c r="C17" s="12">
        <v>15</v>
      </c>
      <c r="D17"/>
      <c r="F17"/>
      <c r="G17"/>
      <c r="H17"/>
      <c r="I17"/>
    </row>
    <row r="18" spans="1:9" s="132" customFormat="1">
      <c r="A18" s="2"/>
      <c r="B18" s="17" t="s">
        <v>229</v>
      </c>
      <c r="C18" s="12">
        <v>13</v>
      </c>
      <c r="D18"/>
      <c r="F18"/>
      <c r="G18"/>
      <c r="H18"/>
      <c r="I18"/>
    </row>
    <row r="19" spans="1:9" s="132" customFormat="1">
      <c r="A19" s="2"/>
      <c r="B19" s="17" t="s">
        <v>230</v>
      </c>
      <c r="C19" s="12">
        <v>16</v>
      </c>
      <c r="D19"/>
      <c r="F19"/>
      <c r="G19"/>
      <c r="H19"/>
      <c r="I19"/>
    </row>
    <row r="20" spans="1:9" s="132" customFormat="1">
      <c r="A20" s="2"/>
      <c r="B20" s="17" t="s">
        <v>231</v>
      </c>
      <c r="C20" s="12">
        <v>16</v>
      </c>
      <c r="D20"/>
      <c r="F20"/>
      <c r="G20"/>
      <c r="H20"/>
      <c r="I20"/>
    </row>
    <row r="21" spans="1:9" s="132" customFormat="1">
      <c r="A21" s="2"/>
      <c r="B21" s="17" t="s">
        <v>232</v>
      </c>
      <c r="C21" s="12">
        <v>54</v>
      </c>
      <c r="D21"/>
      <c r="F21"/>
      <c r="G21"/>
      <c r="H21"/>
      <c r="I21"/>
    </row>
    <row r="22" spans="1:9" s="132" customFormat="1">
      <c r="A22" s="2"/>
      <c r="B22" s="17" t="s">
        <v>233</v>
      </c>
      <c r="C22" s="12">
        <v>50</v>
      </c>
      <c r="D22"/>
      <c r="F22"/>
      <c r="G22"/>
      <c r="H22"/>
      <c r="I22"/>
    </row>
    <row r="23" spans="1:9" s="132" customFormat="1">
      <c r="A23" s="2"/>
      <c r="B23" s="17" t="s">
        <v>234</v>
      </c>
      <c r="C23" s="12">
        <v>47</v>
      </c>
      <c r="D23"/>
      <c r="F23"/>
      <c r="G23"/>
      <c r="H23"/>
      <c r="I23"/>
    </row>
    <row r="24" spans="1:9">
      <c r="B24" s="17" t="s">
        <v>235</v>
      </c>
      <c r="C24" s="12">
        <v>43</v>
      </c>
      <c r="D24"/>
    </row>
    <row r="25" spans="1:9">
      <c r="B25" s="17" t="s">
        <v>236</v>
      </c>
      <c r="C25" s="12">
        <v>85</v>
      </c>
      <c r="D25"/>
    </row>
    <row r="26" spans="1:9">
      <c r="B26" s="17" t="s">
        <v>237</v>
      </c>
      <c r="C26" s="12">
        <v>11</v>
      </c>
      <c r="D26"/>
    </row>
    <row r="27" spans="1:9">
      <c r="B27" s="17" t="s">
        <v>238</v>
      </c>
      <c r="C27" s="12">
        <v>4</v>
      </c>
      <c r="D27"/>
    </row>
    <row r="28" spans="1:9">
      <c r="B28" s="17" t="s">
        <v>239</v>
      </c>
      <c r="C28" s="103">
        <f>SUM(C11:C27)</f>
        <v>718</v>
      </c>
      <c r="D28"/>
    </row>
    <row r="29" spans="1:9">
      <c r="B29" s="17" t="s">
        <v>240</v>
      </c>
      <c r="C29" s="12">
        <v>550</v>
      </c>
      <c r="D29"/>
    </row>
    <row r="30" spans="1:9">
      <c r="B30" s="17" t="s">
        <v>241</v>
      </c>
      <c r="C30" s="103">
        <f>C28-C29</f>
        <v>168</v>
      </c>
      <c r="D30"/>
    </row>
    <row r="31" spans="1:9" ht="17.25" customHeight="1">
      <c r="B31" s="3"/>
      <c r="C31" s="4"/>
      <c r="D31"/>
    </row>
    <row r="32" spans="1:9" ht="17.25" customHeight="1">
      <c r="B32" s="3"/>
      <c r="C32" s="4"/>
      <c r="D32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8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6">
      <c r="B1" s="1"/>
      <c r="C1" s="96"/>
    </row>
    <row r="2" spans="1:6" ht="17.25" customHeight="1">
      <c r="A2" s="136" t="s">
        <v>386</v>
      </c>
      <c r="B2" s="3"/>
      <c r="C2" s="97"/>
    </row>
    <row r="3" spans="1:6" ht="17.25" customHeight="1">
      <c r="B3" s="3"/>
      <c r="C3" s="97"/>
      <c r="D3" s="261" t="s">
        <v>354</v>
      </c>
    </row>
    <row r="4" spans="1:6" ht="39" customHeight="1">
      <c r="A4" s="29" t="s">
        <v>160</v>
      </c>
      <c r="B4" s="120" t="s">
        <v>242</v>
      </c>
      <c r="C4"/>
      <c r="D4" s="141" t="s">
        <v>505</v>
      </c>
    </row>
    <row r="5" spans="1:6">
      <c r="A5" s="29" t="s">
        <v>243</v>
      </c>
      <c r="B5" s="5" t="s">
        <v>244</v>
      </c>
      <c r="C5"/>
      <c r="D5" s="142">
        <v>310</v>
      </c>
      <c r="F5" s="31"/>
    </row>
    <row r="6" spans="1:6">
      <c r="B6" s="5" t="s">
        <v>168</v>
      </c>
      <c r="C6"/>
      <c r="D6" s="142">
        <v>104</v>
      </c>
      <c r="F6" s="31"/>
    </row>
    <row r="7" spans="1:6">
      <c r="B7" s="5" t="s">
        <v>169</v>
      </c>
      <c r="C7"/>
      <c r="D7" s="142">
        <v>41</v>
      </c>
      <c r="F7" s="31"/>
    </row>
    <row r="8" spans="1:6">
      <c r="B8" s="5" t="s">
        <v>170</v>
      </c>
      <c r="C8"/>
      <c r="D8" s="142">
        <v>3</v>
      </c>
      <c r="F8" s="31"/>
    </row>
    <row r="9" spans="1:6">
      <c r="B9" s="7" t="s">
        <v>355</v>
      </c>
      <c r="C9"/>
      <c r="D9" s="142"/>
      <c r="F9" s="31"/>
    </row>
    <row r="10" spans="1:6">
      <c r="B10" s="5" t="s">
        <v>245</v>
      </c>
      <c r="C10"/>
      <c r="D10" s="142">
        <v>185</v>
      </c>
      <c r="F10" s="31"/>
    </row>
    <row r="11" spans="1:6">
      <c r="B11" s="5" t="s">
        <v>172</v>
      </c>
      <c r="C11"/>
      <c r="D11" s="142">
        <v>30</v>
      </c>
      <c r="F11" s="31"/>
    </row>
    <row r="12" spans="1:6">
      <c r="B12" s="5" t="s">
        <v>173</v>
      </c>
      <c r="C12"/>
      <c r="D12" s="142">
        <v>10</v>
      </c>
      <c r="F12" s="31"/>
    </row>
    <row r="13" spans="1:6">
      <c r="B13" s="5" t="s">
        <v>190</v>
      </c>
      <c r="C13"/>
      <c r="D13" s="142">
        <v>5</v>
      </c>
      <c r="F13" s="31"/>
    </row>
    <row r="14" spans="1:6">
      <c r="B14" s="5" t="s">
        <v>185</v>
      </c>
      <c r="C14"/>
      <c r="D14" s="142">
        <v>78</v>
      </c>
      <c r="F14" s="31"/>
    </row>
    <row r="15" spans="1:6">
      <c r="B15" s="5" t="s">
        <v>174</v>
      </c>
      <c r="C15"/>
      <c r="D15" s="142">
        <v>3</v>
      </c>
      <c r="F15" s="31"/>
    </row>
    <row r="16" spans="1:6">
      <c r="B16" s="5" t="s">
        <v>246</v>
      </c>
      <c r="C16"/>
      <c r="D16" s="142">
        <v>3</v>
      </c>
      <c r="F16" s="31"/>
    </row>
    <row r="17" spans="2:6">
      <c r="B17" s="5" t="s">
        <v>247</v>
      </c>
      <c r="C17"/>
      <c r="D17" s="142">
        <v>30</v>
      </c>
      <c r="F17" s="31"/>
    </row>
    <row r="18" spans="2:6">
      <c r="B18" s="5" t="s">
        <v>248</v>
      </c>
      <c r="C18"/>
      <c r="D18" s="142">
        <v>3</v>
      </c>
      <c r="F18" s="31"/>
    </row>
    <row r="19" spans="2:6" ht="25.5">
      <c r="B19" s="116" t="s">
        <v>345</v>
      </c>
      <c r="C19"/>
      <c r="D19" s="142">
        <v>10</v>
      </c>
      <c r="F19" s="31"/>
    </row>
    <row r="20" spans="2:6">
      <c r="B20" s="116" t="s">
        <v>292</v>
      </c>
      <c r="C20"/>
      <c r="D20" s="142">
        <v>50</v>
      </c>
      <c r="F20" s="31"/>
    </row>
    <row r="21" spans="2:6">
      <c r="B21" s="5" t="s">
        <v>177</v>
      </c>
      <c r="C21"/>
      <c r="D21" s="142">
        <v>5</v>
      </c>
      <c r="F21" s="31"/>
    </row>
    <row r="22" spans="2:6">
      <c r="B22" s="5" t="s">
        <v>250</v>
      </c>
      <c r="C22"/>
      <c r="D22" s="142">
        <v>4</v>
      </c>
      <c r="F22" s="31"/>
    </row>
    <row r="23" spans="2:6">
      <c r="B23" s="5" t="s">
        <v>251</v>
      </c>
      <c r="C23"/>
      <c r="D23" s="142">
        <v>1</v>
      </c>
      <c r="F23" s="31"/>
    </row>
    <row r="24" spans="2:6">
      <c r="B24" s="5" t="s">
        <v>252</v>
      </c>
      <c r="C24"/>
      <c r="D24" s="142">
        <v>10</v>
      </c>
      <c r="F24" s="31"/>
    </row>
    <row r="25" spans="2:6">
      <c r="B25" s="5" t="s">
        <v>180</v>
      </c>
      <c r="C25"/>
      <c r="D25" s="142">
        <v>15</v>
      </c>
      <c r="F25" s="31"/>
    </row>
    <row r="26" spans="2:6">
      <c r="B26" s="8" t="s">
        <v>3</v>
      </c>
      <c r="C26"/>
      <c r="D26" s="143">
        <f>SUM(D5:D25)</f>
        <v>900</v>
      </c>
    </row>
    <row r="27" spans="2:6" ht="17.25" customHeight="1">
      <c r="B27" s="3"/>
      <c r="C27"/>
    </row>
    <row r="28" spans="2:6" ht="17.25" customHeight="1">
      <c r="B28" s="3"/>
      <c r="C28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6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4">
      <c r="B1" s="1"/>
      <c r="C1" s="96"/>
    </row>
    <row r="2" spans="1:4" ht="17.25" customHeight="1">
      <c r="A2" s="136" t="s">
        <v>386</v>
      </c>
      <c r="B2" s="3"/>
      <c r="C2" s="97"/>
    </row>
    <row r="3" spans="1:4" ht="17.25" customHeight="1">
      <c r="B3" s="3"/>
      <c r="C3" s="97"/>
      <c r="D3" s="261" t="s">
        <v>354</v>
      </c>
    </row>
    <row r="4" spans="1:4" ht="39" customHeight="1">
      <c r="A4" s="29" t="s">
        <v>160</v>
      </c>
      <c r="B4" s="120" t="s">
        <v>396</v>
      </c>
      <c r="C4"/>
      <c r="D4" s="141" t="s">
        <v>505</v>
      </c>
    </row>
    <row r="5" spans="1:4">
      <c r="B5" s="19" t="s">
        <v>11</v>
      </c>
      <c r="C5"/>
    </row>
    <row r="6" spans="1:4">
      <c r="A6" s="29" t="s">
        <v>253</v>
      </c>
      <c r="B6" s="5" t="s">
        <v>244</v>
      </c>
      <c r="C6"/>
      <c r="D6" s="142">
        <v>1200</v>
      </c>
    </row>
    <row r="7" spans="1:4">
      <c r="B7" s="5" t="s">
        <v>167</v>
      </c>
      <c r="C7"/>
      <c r="D7" s="142">
        <v>200</v>
      </c>
    </row>
    <row r="8" spans="1:4">
      <c r="B8" s="5" t="s">
        <v>168</v>
      </c>
      <c r="C8"/>
      <c r="D8" s="142">
        <v>400</v>
      </c>
    </row>
    <row r="9" spans="1:4">
      <c r="B9" s="5" t="s">
        <v>169</v>
      </c>
      <c r="C9"/>
      <c r="D9" s="142">
        <v>200</v>
      </c>
    </row>
    <row r="10" spans="1:4">
      <c r="B10" s="5" t="s">
        <v>170</v>
      </c>
      <c r="C10"/>
      <c r="D10" s="142">
        <v>5</v>
      </c>
    </row>
    <row r="11" spans="1:4">
      <c r="B11" s="5" t="s">
        <v>254</v>
      </c>
      <c r="C11"/>
      <c r="D11" s="142"/>
    </row>
    <row r="12" spans="1:4">
      <c r="B12" s="7" t="s">
        <v>356</v>
      </c>
      <c r="C12"/>
      <c r="D12" s="142"/>
    </row>
    <row r="13" spans="1:4">
      <c r="B13" s="5" t="s">
        <v>245</v>
      </c>
      <c r="C13"/>
      <c r="D13" s="142">
        <v>10</v>
      </c>
    </row>
    <row r="14" spans="1:4">
      <c r="B14" s="5" t="s">
        <v>172</v>
      </c>
      <c r="C14"/>
      <c r="D14" s="142">
        <v>50</v>
      </c>
    </row>
    <row r="15" spans="1:4">
      <c r="B15" s="5" t="s">
        <v>255</v>
      </c>
      <c r="C15"/>
      <c r="D15" s="142">
        <v>200</v>
      </c>
    </row>
    <row r="16" spans="1:4">
      <c r="B16" s="5" t="s">
        <v>173</v>
      </c>
      <c r="C16"/>
      <c r="D16" s="142">
        <v>35</v>
      </c>
    </row>
    <row r="17" spans="2:4">
      <c r="B17" s="5" t="s">
        <v>190</v>
      </c>
      <c r="C17"/>
      <c r="D17" s="142">
        <v>8</v>
      </c>
    </row>
    <row r="18" spans="2:4">
      <c r="B18" s="20" t="s">
        <v>12</v>
      </c>
      <c r="C18"/>
      <c r="D18" s="142">
        <v>140</v>
      </c>
    </row>
    <row r="19" spans="2:4">
      <c r="B19" s="5" t="s">
        <v>185</v>
      </c>
      <c r="C19"/>
      <c r="D19" s="142">
        <v>50</v>
      </c>
    </row>
    <row r="20" spans="2:4">
      <c r="B20" s="5" t="s">
        <v>174</v>
      </c>
      <c r="C20"/>
      <c r="D20" s="142"/>
    </row>
    <row r="21" spans="2:4">
      <c r="B21" s="5" t="s">
        <v>246</v>
      </c>
      <c r="C21"/>
      <c r="D21" s="142">
        <v>40</v>
      </c>
    </row>
    <row r="22" spans="2:4">
      <c r="B22" s="5" t="s">
        <v>256</v>
      </c>
      <c r="C22"/>
      <c r="D22" s="142">
        <v>30</v>
      </c>
    </row>
    <row r="23" spans="2:4">
      <c r="B23" s="7" t="s">
        <v>176</v>
      </c>
      <c r="C23"/>
      <c r="D23" s="142">
        <v>9</v>
      </c>
    </row>
    <row r="24" spans="2:4">
      <c r="B24" s="5" t="s">
        <v>258</v>
      </c>
      <c r="C24"/>
      <c r="D24" s="142">
        <v>20</v>
      </c>
    </row>
    <row r="25" spans="2:4">
      <c r="B25" s="5" t="s">
        <v>163</v>
      </c>
      <c r="C25"/>
      <c r="D25" s="142">
        <v>20</v>
      </c>
    </row>
    <row r="26" spans="2:4">
      <c r="B26" s="116" t="s">
        <v>164</v>
      </c>
      <c r="C26"/>
      <c r="D26" s="142">
        <v>700</v>
      </c>
    </row>
    <row r="27" spans="2:4">
      <c r="B27" s="5" t="s">
        <v>177</v>
      </c>
      <c r="C27"/>
      <c r="D27" s="142">
        <v>20</v>
      </c>
    </row>
    <row r="28" spans="2:4">
      <c r="B28" s="5" t="s">
        <v>250</v>
      </c>
      <c r="C28"/>
      <c r="D28" s="142">
        <v>3</v>
      </c>
    </row>
    <row r="29" spans="2:4">
      <c r="B29" s="5" t="s">
        <v>259</v>
      </c>
      <c r="C29"/>
      <c r="D29" s="142">
        <v>30</v>
      </c>
    </row>
    <row r="30" spans="2:4">
      <c r="B30" s="5" t="s">
        <v>260</v>
      </c>
      <c r="C30"/>
      <c r="D30" s="142">
        <v>40</v>
      </c>
    </row>
    <row r="31" spans="2:4">
      <c r="B31" s="5" t="s">
        <v>261</v>
      </c>
      <c r="C31"/>
      <c r="D31" s="142"/>
    </row>
    <row r="32" spans="2:4">
      <c r="B32" s="5" t="s">
        <v>262</v>
      </c>
      <c r="C32"/>
      <c r="D32" s="142"/>
    </row>
    <row r="33" spans="1:4">
      <c r="B33" s="5" t="s">
        <v>252</v>
      </c>
      <c r="C33"/>
      <c r="D33" s="142">
        <v>5</v>
      </c>
    </row>
    <row r="34" spans="1:4">
      <c r="B34" s="7" t="s">
        <v>445</v>
      </c>
      <c r="C34"/>
      <c r="D34" s="142">
        <v>30</v>
      </c>
    </row>
    <row r="35" spans="1:4">
      <c r="B35" s="21"/>
      <c r="C35"/>
      <c r="D35" s="143">
        <f>SUM(D6:D34)</f>
        <v>3445</v>
      </c>
    </row>
    <row r="36" spans="1:4">
      <c r="B36" s="22"/>
      <c r="C36"/>
    </row>
    <row r="37" spans="1:4">
      <c r="A37" s="29" t="s">
        <v>160</v>
      </c>
      <c r="B37" s="19" t="s">
        <v>13</v>
      </c>
      <c r="C37"/>
    </row>
    <row r="38" spans="1:4">
      <c r="A38" s="29" t="s">
        <v>263</v>
      </c>
      <c r="B38" s="5" t="s">
        <v>173</v>
      </c>
      <c r="C38"/>
      <c r="D38" s="142">
        <v>5</v>
      </c>
    </row>
    <row r="39" spans="1:4">
      <c r="B39" s="5" t="s">
        <v>190</v>
      </c>
      <c r="C39"/>
      <c r="D39" s="142">
        <v>4</v>
      </c>
    </row>
    <row r="40" spans="1:4">
      <c r="B40" s="20" t="s">
        <v>264</v>
      </c>
      <c r="C40"/>
      <c r="D40" s="142">
        <v>40</v>
      </c>
    </row>
    <row r="41" spans="1:4">
      <c r="B41" s="5" t="s">
        <v>185</v>
      </c>
      <c r="C41"/>
      <c r="D41" s="142">
        <v>35</v>
      </c>
    </row>
    <row r="42" spans="1:4">
      <c r="B42" s="5" t="s">
        <v>256</v>
      </c>
      <c r="C42"/>
      <c r="D42" s="142">
        <v>10</v>
      </c>
    </row>
    <row r="43" spans="1:4">
      <c r="B43" s="5" t="s">
        <v>257</v>
      </c>
      <c r="C43"/>
      <c r="D43" s="142">
        <v>4</v>
      </c>
    </row>
    <row r="44" spans="1:4">
      <c r="B44" s="5" t="s">
        <v>164</v>
      </c>
      <c r="C44"/>
      <c r="D44" s="142">
        <v>7</v>
      </c>
    </row>
    <row r="45" spans="1:4">
      <c r="B45" s="21"/>
      <c r="C45"/>
      <c r="D45" s="143">
        <f>SUM(D38:D44)</f>
        <v>105</v>
      </c>
    </row>
    <row r="46" spans="1:4">
      <c r="B46" s="23"/>
      <c r="C46"/>
    </row>
    <row r="47" spans="1:4">
      <c r="A47" s="29" t="s">
        <v>160</v>
      </c>
      <c r="B47" s="19" t="s">
        <v>14</v>
      </c>
      <c r="C47"/>
    </row>
    <row r="48" spans="1:4">
      <c r="A48" s="29" t="s">
        <v>265</v>
      </c>
      <c r="B48" s="5" t="s">
        <v>173</v>
      </c>
      <c r="C48"/>
      <c r="D48" s="142">
        <v>5</v>
      </c>
    </row>
    <row r="49" spans="1:4">
      <c r="A49" s="29"/>
      <c r="B49" s="5" t="s">
        <v>164</v>
      </c>
      <c r="C49"/>
      <c r="D49" s="142">
        <v>32</v>
      </c>
    </row>
    <row r="50" spans="1:4">
      <c r="A50" s="29"/>
      <c r="B50" s="7" t="s">
        <v>259</v>
      </c>
      <c r="C50"/>
      <c r="D50" s="142">
        <v>13</v>
      </c>
    </row>
    <row r="51" spans="1:4">
      <c r="B51" s="22"/>
      <c r="C51"/>
      <c r="D51" s="143">
        <f>SUM(D48:D50)</f>
        <v>50</v>
      </c>
    </row>
    <row r="52" spans="1:4">
      <c r="B52" s="22"/>
      <c r="C52"/>
    </row>
    <row r="53" spans="1:4">
      <c r="A53" s="29" t="s">
        <v>160</v>
      </c>
      <c r="B53" s="19" t="s">
        <v>446</v>
      </c>
      <c r="C53"/>
    </row>
    <row r="54" spans="1:4">
      <c r="A54" s="30" t="s">
        <v>506</v>
      </c>
      <c r="B54" s="5" t="s">
        <v>173</v>
      </c>
      <c r="C54"/>
      <c r="D54" s="142">
        <v>15</v>
      </c>
    </row>
    <row r="55" spans="1:4">
      <c r="A55" s="30"/>
      <c r="B55" s="5" t="s">
        <v>185</v>
      </c>
      <c r="C55"/>
      <c r="D55" s="142">
        <v>5</v>
      </c>
    </row>
    <row r="56" spans="1:4">
      <c r="B56" s="5" t="s">
        <v>164</v>
      </c>
      <c r="C56"/>
      <c r="D56" s="142">
        <v>400</v>
      </c>
    </row>
    <row r="57" spans="1:4">
      <c r="B57" s="5" t="s">
        <v>259</v>
      </c>
      <c r="C57"/>
      <c r="D57" s="142">
        <v>10</v>
      </c>
    </row>
    <row r="58" spans="1:4">
      <c r="B58" s="5" t="s">
        <v>262</v>
      </c>
      <c r="C58"/>
      <c r="D58" s="142"/>
    </row>
    <row r="59" spans="1:4">
      <c r="B59" s="22"/>
      <c r="C59"/>
      <c r="D59" s="143">
        <f>SUM(D54:D58)</f>
        <v>430</v>
      </c>
    </row>
    <row r="60" spans="1:4">
      <c r="B60" s="22"/>
      <c r="C60"/>
      <c r="D60" s="125"/>
    </row>
    <row r="61" spans="1:4">
      <c r="A61" s="29" t="s">
        <v>160</v>
      </c>
      <c r="B61" s="19" t="s">
        <v>266</v>
      </c>
      <c r="C61"/>
      <c r="D61" s="125"/>
    </row>
    <row r="62" spans="1:4">
      <c r="A62" s="30" t="s">
        <v>348</v>
      </c>
      <c r="B62" s="7" t="s">
        <v>358</v>
      </c>
      <c r="C62"/>
      <c r="D62" s="142"/>
    </row>
    <row r="63" spans="1:4">
      <c r="A63" s="30"/>
      <c r="B63" s="5" t="s">
        <v>173</v>
      </c>
      <c r="C63"/>
      <c r="D63" s="142">
        <v>200</v>
      </c>
    </row>
    <row r="64" spans="1:4">
      <c r="A64" s="30"/>
      <c r="B64" s="7" t="s">
        <v>357</v>
      </c>
      <c r="C64"/>
      <c r="D64" s="142">
        <v>200</v>
      </c>
    </row>
    <row r="65" spans="1:4">
      <c r="A65" s="30"/>
      <c r="B65" s="5" t="s">
        <v>259</v>
      </c>
      <c r="C65"/>
      <c r="D65" s="142"/>
    </row>
    <row r="66" spans="1:4">
      <c r="B66" s="22"/>
      <c r="C66"/>
      <c r="D66" s="143">
        <f>SUM(D62:D65)</f>
        <v>400</v>
      </c>
    </row>
    <row r="67" spans="1:4">
      <c r="B67" s="22"/>
      <c r="C67"/>
      <c r="D67" s="125"/>
    </row>
    <row r="68" spans="1:4">
      <c r="A68" s="29" t="s">
        <v>160</v>
      </c>
      <c r="B68" s="19" t="s">
        <v>267</v>
      </c>
      <c r="C68"/>
    </row>
    <row r="69" spans="1:4">
      <c r="A69" s="30" t="s">
        <v>349</v>
      </c>
      <c r="B69" s="7" t="s">
        <v>368</v>
      </c>
      <c r="C69"/>
      <c r="D69" s="142">
        <v>70</v>
      </c>
    </row>
    <row r="70" spans="1:4">
      <c r="B70" s="22"/>
      <c r="C70"/>
      <c r="D70" s="143">
        <f>SUM(D69)</f>
        <v>70</v>
      </c>
    </row>
    <row r="71" spans="1:4">
      <c r="B71" s="22"/>
      <c r="C71"/>
    </row>
    <row r="72" spans="1:4">
      <c r="B72" s="8" t="s">
        <v>3</v>
      </c>
      <c r="C72"/>
      <c r="D72" s="143">
        <f>D70+D66+D59+D51+D45+D35</f>
        <v>4500</v>
      </c>
    </row>
    <row r="73" spans="1:4">
      <c r="B73" s="22"/>
      <c r="C73"/>
    </row>
    <row r="74" spans="1:4">
      <c r="B74" s="22"/>
      <c r="C74"/>
      <c r="D74" s="139"/>
    </row>
    <row r="75" spans="1:4">
      <c r="B75" s="22"/>
      <c r="C75"/>
      <c r="D75" s="139"/>
    </row>
    <row r="76" spans="1:4">
      <c r="B76" s="22"/>
      <c r="C76"/>
      <c r="D76" s="139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78" customWidth="1"/>
    <col min="5" max="5" width="2" customWidth="1"/>
    <col min="6" max="6" width="10.42578125" bestFit="1" customWidth="1"/>
    <col min="7" max="7" width="10.5703125" customWidth="1"/>
  </cols>
  <sheetData>
    <row r="1" spans="1:7">
      <c r="B1" s="1"/>
      <c r="C1" s="96"/>
    </row>
    <row r="2" spans="1:7" ht="17.25" customHeight="1">
      <c r="A2" s="136" t="s">
        <v>386</v>
      </c>
      <c r="B2" s="3"/>
      <c r="C2" s="97"/>
    </row>
    <row r="3" spans="1:7" ht="17.25" customHeight="1">
      <c r="B3" s="3"/>
      <c r="C3" s="97"/>
      <c r="D3" s="261" t="s">
        <v>354</v>
      </c>
    </row>
    <row r="4" spans="1:7" ht="46.5" customHeight="1">
      <c r="A4" s="29" t="s">
        <v>160</v>
      </c>
      <c r="B4" s="120" t="s">
        <v>448</v>
      </c>
      <c r="C4"/>
      <c r="D4" s="141" t="s">
        <v>505</v>
      </c>
      <c r="E4" s="56"/>
      <c r="F4" s="117"/>
      <c r="G4" s="114"/>
    </row>
    <row r="5" spans="1:7" ht="27" customHeight="1">
      <c r="A5" s="2" t="s">
        <v>447</v>
      </c>
      <c r="B5" s="5" t="s">
        <v>177</v>
      </c>
      <c r="C5"/>
      <c r="D5" s="175">
        <v>200</v>
      </c>
    </row>
    <row r="6" spans="1:7" ht="13.5" customHeight="1">
      <c r="B6" s="8" t="s">
        <v>3</v>
      </c>
      <c r="C6"/>
      <c r="D6" s="143">
        <f>SUM(D5)</f>
        <v>200</v>
      </c>
    </row>
    <row r="7" spans="1:7" ht="17.25" customHeight="1">
      <c r="B7" s="3"/>
      <c r="C7"/>
    </row>
    <row r="8" spans="1:7" ht="17.25" customHeight="1">
      <c r="B8" s="3"/>
      <c r="C8"/>
    </row>
    <row r="9" spans="1:7" ht="17.25" customHeight="1">
      <c r="B9" s="3"/>
      <c r="C9"/>
      <c r="D9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7">
      <c r="B1" s="1"/>
      <c r="C1" s="96"/>
    </row>
    <row r="2" spans="1:7" ht="17.25" customHeight="1">
      <c r="A2" s="136" t="s">
        <v>386</v>
      </c>
      <c r="B2" s="3"/>
      <c r="C2" s="97"/>
    </row>
    <row r="3" spans="1:7" ht="17.25" customHeight="1">
      <c r="B3" s="3"/>
      <c r="C3" s="97"/>
      <c r="D3" s="261" t="s">
        <v>354</v>
      </c>
    </row>
    <row r="4" spans="1:7" ht="46.5" customHeight="1">
      <c r="A4" s="29" t="s">
        <v>160</v>
      </c>
      <c r="B4" s="120" t="s">
        <v>397</v>
      </c>
      <c r="C4"/>
      <c r="D4" s="141" t="s">
        <v>505</v>
      </c>
      <c r="E4" s="56"/>
      <c r="F4" s="117"/>
      <c r="G4" s="114"/>
    </row>
    <row r="5" spans="1:7" ht="27" customHeight="1">
      <c r="A5" s="29" t="s">
        <v>268</v>
      </c>
      <c r="B5" s="99" t="s">
        <v>269</v>
      </c>
      <c r="C5"/>
      <c r="D5" s="142">
        <v>200</v>
      </c>
    </row>
    <row r="6" spans="1:7" ht="13.5" customHeight="1">
      <c r="B6" s="8" t="s">
        <v>3</v>
      </c>
      <c r="C6"/>
      <c r="D6" s="143">
        <f>SUM(D5)</f>
        <v>200</v>
      </c>
    </row>
    <row r="7" spans="1:7" ht="17.25" customHeight="1">
      <c r="B7" s="3"/>
      <c r="C7"/>
    </row>
    <row r="8" spans="1:7" ht="17.25" customHeight="1">
      <c r="B8" s="3"/>
      <c r="C8"/>
    </row>
    <row r="9" spans="1:7" ht="17.25" customHeight="1">
      <c r="B9" s="3"/>
      <c r="C9"/>
      <c r="D9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1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4">
      <c r="B1" s="1"/>
      <c r="C1" s="96"/>
    </row>
    <row r="2" spans="1:4" ht="17.25" customHeight="1">
      <c r="A2" s="136" t="s">
        <v>386</v>
      </c>
      <c r="B2" s="3"/>
      <c r="C2" s="97"/>
    </row>
    <row r="3" spans="1:4" ht="17.25" customHeight="1">
      <c r="B3" s="3"/>
      <c r="C3" s="97"/>
      <c r="D3" s="261" t="s">
        <v>354</v>
      </c>
    </row>
    <row r="4" spans="1:4" ht="39" customHeight="1">
      <c r="A4" s="29" t="s">
        <v>160</v>
      </c>
      <c r="B4" s="120" t="s">
        <v>398</v>
      </c>
      <c r="C4"/>
      <c r="D4" s="141" t="s">
        <v>505</v>
      </c>
    </row>
    <row r="5" spans="1:4">
      <c r="A5" s="29" t="s">
        <v>270</v>
      </c>
      <c r="B5" s="138" t="s">
        <v>167</v>
      </c>
      <c r="C5"/>
      <c r="D5" s="147"/>
    </row>
    <row r="6" spans="1:4">
      <c r="B6" s="5" t="s">
        <v>271</v>
      </c>
      <c r="C6"/>
      <c r="D6" s="147">
        <v>20</v>
      </c>
    </row>
    <row r="7" spans="1:4">
      <c r="B7" s="5" t="s">
        <v>190</v>
      </c>
      <c r="C7"/>
      <c r="D7" s="147">
        <v>20</v>
      </c>
    </row>
    <row r="8" spans="1:4" ht="25.5">
      <c r="B8" s="99" t="s">
        <v>272</v>
      </c>
      <c r="C8"/>
      <c r="D8" s="147">
        <v>50</v>
      </c>
    </row>
    <row r="9" spans="1:4">
      <c r="B9" s="5" t="s">
        <v>177</v>
      </c>
      <c r="C9"/>
      <c r="D9" s="147">
        <v>10</v>
      </c>
    </row>
    <row r="10" spans="1:4">
      <c r="B10" s="8" t="s">
        <v>3</v>
      </c>
      <c r="C10"/>
      <c r="D10" s="143">
        <f>SUM(D5:D9)</f>
        <v>100</v>
      </c>
    </row>
    <row r="11" spans="1:4" ht="17.25" customHeight="1">
      <c r="B11" s="3"/>
      <c r="C11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8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4">
      <c r="B1" s="1"/>
      <c r="C1" s="96"/>
    </row>
    <row r="2" spans="1:4" ht="17.25" customHeight="1">
      <c r="A2" s="136" t="s">
        <v>386</v>
      </c>
      <c r="B2" s="3"/>
      <c r="C2" s="97"/>
    </row>
    <row r="3" spans="1:4" ht="17.25" customHeight="1">
      <c r="B3" s="3"/>
      <c r="C3" s="97"/>
      <c r="D3" s="261" t="s">
        <v>354</v>
      </c>
    </row>
    <row r="4" spans="1:4" ht="42" customHeight="1">
      <c r="A4" s="29" t="s">
        <v>160</v>
      </c>
      <c r="B4" s="120" t="s">
        <v>442</v>
      </c>
      <c r="C4"/>
      <c r="D4" s="141" t="s">
        <v>505</v>
      </c>
    </row>
    <row r="5" spans="1:4" ht="25.5">
      <c r="A5" s="29" t="s">
        <v>276</v>
      </c>
      <c r="B5" s="116" t="s">
        <v>251</v>
      </c>
      <c r="C5"/>
      <c r="D5" s="142">
        <v>500</v>
      </c>
    </row>
    <row r="6" spans="1:4">
      <c r="B6" s="8" t="s">
        <v>3</v>
      </c>
      <c r="C6"/>
      <c r="D6" s="143">
        <f>SUM(D5)</f>
        <v>500</v>
      </c>
    </row>
    <row r="7" spans="1:4" ht="17.25" customHeight="1">
      <c r="B7" s="3"/>
      <c r="C7"/>
    </row>
    <row r="8" spans="1:4" ht="17.25" customHeight="1">
      <c r="B8" s="3"/>
      <c r="C8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5"/>
  <sheetViews>
    <sheetView zoomScaleNormal="100" workbookViewId="0">
      <selection activeCell="AL5" sqref="AL5"/>
    </sheetView>
  </sheetViews>
  <sheetFormatPr defaultRowHeight="14.25"/>
  <cols>
    <col min="1" max="2" width="9.140625" style="201"/>
    <col min="3" max="3" width="53.42578125" style="201" customWidth="1"/>
    <col min="4" max="4" width="16.140625" style="240" customWidth="1"/>
    <col min="5" max="5" width="12.85546875" style="241" hidden="1" customWidth="1"/>
    <col min="6" max="16" width="11.140625" style="241" hidden="1" customWidth="1"/>
    <col min="17" max="17" width="15.42578125" style="241" hidden="1" customWidth="1"/>
    <col min="18" max="18" width="2.5703125" style="242" hidden="1" customWidth="1"/>
    <col min="19" max="30" width="15.42578125" style="201" hidden="1" customWidth="1"/>
    <col min="31" max="31" width="2.140625" style="202" hidden="1" customWidth="1"/>
    <col min="32" max="32" width="15.42578125" style="201" hidden="1" customWidth="1"/>
    <col min="33" max="33" width="13" style="201" hidden="1" customWidth="1"/>
    <col min="34" max="34" width="13.42578125" style="201" hidden="1" customWidth="1"/>
    <col min="35" max="16384" width="9.140625" style="201"/>
  </cols>
  <sheetData>
    <row r="1" spans="1:34" ht="15" customHeight="1">
      <c r="A1" s="262" t="s">
        <v>502</v>
      </c>
      <c r="B1" s="263"/>
      <c r="C1" s="264"/>
      <c r="D1" s="200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</row>
    <row r="2" spans="1:34" ht="15" customHeight="1">
      <c r="A2" s="263"/>
      <c r="B2" s="263"/>
      <c r="C2" s="264"/>
      <c r="D2" s="200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2"/>
    </row>
    <row r="3" spans="1:34" ht="15" customHeight="1">
      <c r="A3" s="203"/>
      <c r="B3" s="203"/>
      <c r="C3" s="204"/>
      <c r="D3" s="200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/>
      <c r="AF3" s="201" t="s">
        <v>354</v>
      </c>
    </row>
    <row r="4" spans="1:34" ht="15" customHeight="1">
      <c r="A4" s="203"/>
      <c r="B4" s="203"/>
      <c r="C4" s="204"/>
      <c r="D4" s="261" t="s">
        <v>354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2"/>
    </row>
    <row r="5" spans="1:34" ht="51" customHeight="1">
      <c r="A5" s="205"/>
      <c r="B5" s="205"/>
      <c r="C5" s="182" t="s">
        <v>443</v>
      </c>
      <c r="D5" s="48" t="s">
        <v>501</v>
      </c>
      <c r="E5" s="85" t="s">
        <v>147</v>
      </c>
      <c r="F5" s="85" t="s">
        <v>148</v>
      </c>
      <c r="G5" s="85" t="s">
        <v>146</v>
      </c>
      <c r="H5" s="85" t="s">
        <v>149</v>
      </c>
      <c r="I5" s="85" t="s">
        <v>150</v>
      </c>
      <c r="J5" s="85" t="s">
        <v>151</v>
      </c>
      <c r="K5" s="85" t="s">
        <v>152</v>
      </c>
      <c r="L5" s="85" t="s">
        <v>153</v>
      </c>
      <c r="M5" s="85" t="s">
        <v>154</v>
      </c>
      <c r="N5" s="85" t="s">
        <v>155</v>
      </c>
      <c r="O5" s="85" t="s">
        <v>156</v>
      </c>
      <c r="P5" s="85" t="s">
        <v>157</v>
      </c>
      <c r="Q5" s="85" t="s">
        <v>145</v>
      </c>
      <c r="R5" s="48"/>
      <c r="S5" s="48" t="s">
        <v>488</v>
      </c>
      <c r="T5" s="48" t="s">
        <v>489</v>
      </c>
      <c r="U5" s="48" t="s">
        <v>490</v>
      </c>
      <c r="V5" s="48" t="s">
        <v>491</v>
      </c>
      <c r="W5" s="48" t="s">
        <v>492</v>
      </c>
      <c r="X5" s="48" t="s">
        <v>493</v>
      </c>
      <c r="Y5" s="48" t="s">
        <v>494</v>
      </c>
      <c r="Z5" s="48" t="s">
        <v>495</v>
      </c>
      <c r="AA5" s="48" t="s">
        <v>496</v>
      </c>
      <c r="AB5" s="48" t="s">
        <v>497</v>
      </c>
      <c r="AC5" s="48" t="s">
        <v>498</v>
      </c>
      <c r="AD5" s="48" t="s">
        <v>499</v>
      </c>
      <c r="AE5" s="48"/>
      <c r="AF5" s="48" t="s">
        <v>487</v>
      </c>
      <c r="AG5" s="47" t="s">
        <v>66</v>
      </c>
      <c r="AH5" s="47" t="s">
        <v>67</v>
      </c>
    </row>
    <row r="6" spans="1:34" ht="18">
      <c r="A6" s="206" t="s">
        <v>0</v>
      </c>
      <c r="B6" s="207" t="s">
        <v>1</v>
      </c>
      <c r="C6" s="63" t="s">
        <v>468</v>
      </c>
      <c r="D6" s="208">
        <f>D7+D8+D9+D10+D11+D12+D13+D14+D15+D16+D19+D20+D21</f>
        <v>40615</v>
      </c>
      <c r="E6" s="63">
        <f t="shared" ref="E6:Q6" si="0">SUM(E7+E8+E9+E10+E11+E12+E13+E14+E15+E16+E19+E20+E21)</f>
        <v>0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  <c r="M6" s="63">
        <f t="shared" si="0"/>
        <v>0</v>
      </c>
      <c r="N6" s="63">
        <f t="shared" si="0"/>
        <v>0</v>
      </c>
      <c r="O6" s="63">
        <f t="shared" si="0"/>
        <v>0</v>
      </c>
      <c r="P6" s="63">
        <f t="shared" si="0"/>
        <v>0</v>
      </c>
      <c r="Q6" s="208">
        <f t="shared" si="0"/>
        <v>40615</v>
      </c>
      <c r="R6" s="64"/>
      <c r="S6" s="63">
        <f t="shared" ref="S6:AD6" si="1">SUM(S7+S8+S9+S10+S11+S12+S13+S14+S15+S16+S19+S20+S21)</f>
        <v>0</v>
      </c>
      <c r="T6" s="63">
        <f t="shared" si="1"/>
        <v>0</v>
      </c>
      <c r="U6" s="63">
        <f t="shared" si="1"/>
        <v>0</v>
      </c>
      <c r="V6" s="63">
        <f t="shared" si="1"/>
        <v>0</v>
      </c>
      <c r="W6" s="63">
        <f t="shared" si="1"/>
        <v>0</v>
      </c>
      <c r="X6" s="63">
        <f t="shared" si="1"/>
        <v>0</v>
      </c>
      <c r="Y6" s="63">
        <f t="shared" si="1"/>
        <v>0</v>
      </c>
      <c r="Z6" s="63">
        <f t="shared" si="1"/>
        <v>0</v>
      </c>
      <c r="AA6" s="63">
        <f t="shared" si="1"/>
        <v>0</v>
      </c>
      <c r="AB6" s="63">
        <f t="shared" si="1"/>
        <v>0</v>
      </c>
      <c r="AC6" s="63">
        <f t="shared" si="1"/>
        <v>0</v>
      </c>
      <c r="AD6" s="63">
        <f t="shared" si="1"/>
        <v>0</v>
      </c>
      <c r="AE6" s="64"/>
      <c r="AF6" s="86">
        <f>SUM(S6:AD6)</f>
        <v>0</v>
      </c>
      <c r="AG6" s="63">
        <f>(AF6/D6)*100</f>
        <v>0</v>
      </c>
      <c r="AH6" s="63">
        <f t="shared" ref="AH6:AH37" si="2">(AF6/Q6)*100</f>
        <v>0</v>
      </c>
    </row>
    <row r="7" spans="1:34" ht="15">
      <c r="A7" s="207" t="s">
        <v>68</v>
      </c>
      <c r="B7" s="49">
        <v>1111</v>
      </c>
      <c r="C7" s="65" t="s">
        <v>28</v>
      </c>
      <c r="D7" s="209">
        <v>8000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SUM(D7:P7)</f>
        <v>8000</v>
      </c>
      <c r="R7" s="66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  <c r="AF7" s="87">
        <f t="shared" ref="AF7:AF71" si="3">SUM(S7:AD7)</f>
        <v>0</v>
      </c>
      <c r="AG7" s="63">
        <f t="shared" ref="AG7:AG70" si="4">(AF7/D7)*100</f>
        <v>0</v>
      </c>
      <c r="AH7" s="63">
        <f t="shared" si="2"/>
        <v>0</v>
      </c>
    </row>
    <row r="8" spans="1:34" ht="15">
      <c r="A8" s="207" t="s">
        <v>68</v>
      </c>
      <c r="B8" s="50">
        <v>1112</v>
      </c>
      <c r="C8" s="65" t="s">
        <v>29</v>
      </c>
      <c r="D8" s="209">
        <v>370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>
        <f t="shared" ref="Q8:Q15" si="5">SUM(D8:P8)</f>
        <v>370</v>
      </c>
      <c r="R8" s="66"/>
      <c r="S8" s="65"/>
      <c r="T8" s="65"/>
      <c r="U8" s="65"/>
      <c r="V8" s="65"/>
      <c r="W8" s="67"/>
      <c r="X8" s="67"/>
      <c r="Y8" s="67"/>
      <c r="Z8" s="65"/>
      <c r="AA8" s="65"/>
      <c r="AB8" s="65"/>
      <c r="AC8" s="65"/>
      <c r="AD8" s="65"/>
      <c r="AE8" s="66"/>
      <c r="AF8" s="87">
        <f t="shared" si="3"/>
        <v>0</v>
      </c>
      <c r="AG8" s="63">
        <f t="shared" si="4"/>
        <v>0</v>
      </c>
      <c r="AH8" s="63">
        <f t="shared" si="2"/>
        <v>0</v>
      </c>
    </row>
    <row r="9" spans="1:34" ht="15">
      <c r="A9" s="207" t="s">
        <v>68</v>
      </c>
      <c r="B9" s="50">
        <v>1113</v>
      </c>
      <c r="C9" s="65" t="s">
        <v>30</v>
      </c>
      <c r="D9" s="209">
        <v>1000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 t="shared" si="5"/>
        <v>1000</v>
      </c>
      <c r="R9" s="66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6"/>
      <c r="AF9" s="87">
        <f t="shared" si="3"/>
        <v>0</v>
      </c>
      <c r="AG9" s="63">
        <f t="shared" si="4"/>
        <v>0</v>
      </c>
      <c r="AH9" s="63">
        <f t="shared" si="2"/>
        <v>0</v>
      </c>
    </row>
    <row r="10" spans="1:34" ht="15">
      <c r="A10" s="207" t="s">
        <v>68</v>
      </c>
      <c r="B10" s="50">
        <v>1121</v>
      </c>
      <c r="C10" s="65" t="s">
        <v>31</v>
      </c>
      <c r="D10" s="209">
        <v>8000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 t="shared" si="5"/>
        <v>8000</v>
      </c>
      <c r="R10" s="66"/>
      <c r="S10" s="65"/>
      <c r="T10" s="65"/>
      <c r="U10" s="65"/>
      <c r="V10" s="65"/>
      <c r="W10" s="65"/>
      <c r="X10" s="65"/>
      <c r="Y10" s="65"/>
      <c r="Z10" s="67"/>
      <c r="AA10" s="65"/>
      <c r="AB10" s="65"/>
      <c r="AC10" s="65"/>
      <c r="AD10" s="65"/>
      <c r="AE10" s="66"/>
      <c r="AF10" s="87">
        <f t="shared" si="3"/>
        <v>0</v>
      </c>
      <c r="AG10" s="63">
        <f t="shared" si="4"/>
        <v>0</v>
      </c>
      <c r="AH10" s="63">
        <f t="shared" si="2"/>
        <v>0</v>
      </c>
    </row>
    <row r="11" spans="1:34" ht="15">
      <c r="A11" s="207" t="s">
        <v>68</v>
      </c>
      <c r="B11" s="50">
        <v>1122</v>
      </c>
      <c r="C11" s="65" t="s">
        <v>32</v>
      </c>
      <c r="D11" s="209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>
        <f t="shared" si="5"/>
        <v>0</v>
      </c>
      <c r="R11" s="66"/>
      <c r="S11" s="67"/>
      <c r="T11" s="67"/>
      <c r="U11" s="65"/>
      <c r="V11" s="65"/>
      <c r="W11" s="67"/>
      <c r="X11" s="67"/>
      <c r="Y11" s="67"/>
      <c r="Z11" s="67"/>
      <c r="AA11" s="67"/>
      <c r="AB11" s="67"/>
      <c r="AC11" s="65"/>
      <c r="AD11" s="65"/>
      <c r="AE11" s="66"/>
      <c r="AF11" s="87">
        <f t="shared" si="3"/>
        <v>0</v>
      </c>
      <c r="AG11" s="63">
        <v>0</v>
      </c>
      <c r="AH11" s="63" t="e">
        <f t="shared" si="2"/>
        <v>#DIV/0!</v>
      </c>
    </row>
    <row r="12" spans="1:34" ht="15">
      <c r="A12" s="207" t="s">
        <v>68</v>
      </c>
      <c r="B12" s="50">
        <v>1211</v>
      </c>
      <c r="C12" s="65" t="s">
        <v>33</v>
      </c>
      <c r="D12" s="209">
        <v>17000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>
        <f t="shared" si="5"/>
        <v>17000</v>
      </c>
      <c r="R12" s="66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87">
        <f t="shared" si="3"/>
        <v>0</v>
      </c>
      <c r="AG12" s="63">
        <f t="shared" si="4"/>
        <v>0</v>
      </c>
      <c r="AH12" s="63">
        <f t="shared" si="2"/>
        <v>0</v>
      </c>
    </row>
    <row r="13" spans="1:34" ht="15">
      <c r="A13" s="207" t="s">
        <v>68</v>
      </c>
      <c r="B13" s="50">
        <v>1340</v>
      </c>
      <c r="C13" s="65" t="s">
        <v>34</v>
      </c>
      <c r="D13" s="209">
        <v>2000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>
        <f t="shared" si="5"/>
        <v>2000</v>
      </c>
      <c r="R13" s="66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87">
        <f t="shared" si="3"/>
        <v>0</v>
      </c>
      <c r="AG13" s="63">
        <f t="shared" si="4"/>
        <v>0</v>
      </c>
      <c r="AH13" s="63">
        <f t="shared" si="2"/>
        <v>0</v>
      </c>
    </row>
    <row r="14" spans="1:34" ht="15">
      <c r="A14" s="207" t="s">
        <v>68</v>
      </c>
      <c r="B14" s="50">
        <v>1341</v>
      </c>
      <c r="C14" s="65" t="s">
        <v>35</v>
      </c>
      <c r="D14" s="209">
        <v>95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>
        <f t="shared" si="5"/>
        <v>95</v>
      </c>
      <c r="R14" s="66"/>
      <c r="S14" s="65"/>
      <c r="T14" s="65"/>
      <c r="U14" s="65"/>
      <c r="V14" s="65"/>
      <c r="W14" s="65"/>
      <c r="X14" s="65"/>
      <c r="Y14" s="67"/>
      <c r="Z14" s="67"/>
      <c r="AA14" s="67"/>
      <c r="AB14" s="65"/>
      <c r="AC14" s="65"/>
      <c r="AD14" s="65"/>
      <c r="AE14" s="66"/>
      <c r="AF14" s="87">
        <f t="shared" si="3"/>
        <v>0</v>
      </c>
      <c r="AG14" s="63">
        <f t="shared" si="4"/>
        <v>0</v>
      </c>
      <c r="AH14" s="63">
        <f t="shared" si="2"/>
        <v>0</v>
      </c>
    </row>
    <row r="15" spans="1:34" ht="15">
      <c r="A15" s="207" t="s">
        <v>68</v>
      </c>
      <c r="B15" s="50">
        <v>1343</v>
      </c>
      <c r="C15" s="65" t="s">
        <v>36</v>
      </c>
      <c r="D15" s="209">
        <v>200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>
        <f t="shared" si="5"/>
        <v>200</v>
      </c>
      <c r="R15" s="66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6"/>
      <c r="AF15" s="87">
        <f t="shared" si="3"/>
        <v>0</v>
      </c>
      <c r="AG15" s="63">
        <f t="shared" si="4"/>
        <v>0</v>
      </c>
      <c r="AH15" s="63">
        <f t="shared" si="2"/>
        <v>0</v>
      </c>
    </row>
    <row r="16" spans="1:34" ht="15">
      <c r="A16" s="210"/>
      <c r="B16" s="211"/>
      <c r="C16" s="65" t="s">
        <v>37</v>
      </c>
      <c r="D16" s="212">
        <f>SUM(D17:D18)</f>
        <v>200</v>
      </c>
      <c r="E16" s="65">
        <f t="shared" ref="E16:Q16" si="6">SUM(E17:E18)</f>
        <v>0</v>
      </c>
      <c r="F16" s="65">
        <f t="shared" si="6"/>
        <v>0</v>
      </c>
      <c r="G16" s="65">
        <f t="shared" si="6"/>
        <v>0</v>
      </c>
      <c r="H16" s="65">
        <f t="shared" si="6"/>
        <v>0</v>
      </c>
      <c r="I16" s="65">
        <f t="shared" si="6"/>
        <v>0</v>
      </c>
      <c r="J16" s="65">
        <f t="shared" si="6"/>
        <v>0</v>
      </c>
      <c r="K16" s="65">
        <f t="shared" si="6"/>
        <v>0</v>
      </c>
      <c r="L16" s="65">
        <f t="shared" si="6"/>
        <v>0</v>
      </c>
      <c r="M16" s="65">
        <f t="shared" si="6"/>
        <v>0</v>
      </c>
      <c r="N16" s="65">
        <f t="shared" si="6"/>
        <v>0</v>
      </c>
      <c r="O16" s="65">
        <f t="shared" si="6"/>
        <v>0</v>
      </c>
      <c r="P16" s="65">
        <f t="shared" si="6"/>
        <v>0</v>
      </c>
      <c r="Q16" s="65">
        <f t="shared" si="6"/>
        <v>200</v>
      </c>
      <c r="R16" s="66"/>
      <c r="S16" s="65">
        <f t="shared" ref="S16:AD16" si="7">SUM(S17:S18)</f>
        <v>0</v>
      </c>
      <c r="T16" s="65">
        <f t="shared" si="7"/>
        <v>0</v>
      </c>
      <c r="U16" s="65">
        <f t="shared" si="7"/>
        <v>0</v>
      </c>
      <c r="V16" s="65">
        <f t="shared" si="7"/>
        <v>0</v>
      </c>
      <c r="W16" s="65">
        <f t="shared" si="7"/>
        <v>0</v>
      </c>
      <c r="X16" s="67">
        <f t="shared" si="7"/>
        <v>0</v>
      </c>
      <c r="Y16" s="65">
        <f t="shared" si="7"/>
        <v>0</v>
      </c>
      <c r="Z16" s="65">
        <f t="shared" si="7"/>
        <v>0</v>
      </c>
      <c r="AA16" s="65">
        <f t="shared" si="7"/>
        <v>0</v>
      </c>
      <c r="AB16" s="65">
        <f t="shared" si="7"/>
        <v>0</v>
      </c>
      <c r="AC16" s="65">
        <f t="shared" si="7"/>
        <v>0</v>
      </c>
      <c r="AD16" s="65">
        <f t="shared" si="7"/>
        <v>0</v>
      </c>
      <c r="AE16" s="66"/>
      <c r="AF16" s="87">
        <f t="shared" si="3"/>
        <v>0</v>
      </c>
      <c r="AG16" s="63">
        <f t="shared" si="4"/>
        <v>0</v>
      </c>
      <c r="AH16" s="63">
        <f t="shared" si="2"/>
        <v>0</v>
      </c>
    </row>
    <row r="17" spans="1:34">
      <c r="A17" s="207" t="s">
        <v>68</v>
      </c>
      <c r="B17" s="50">
        <v>1347</v>
      </c>
      <c r="C17" s="68" t="s">
        <v>364</v>
      </c>
      <c r="D17" s="213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>
        <f>SUM(D17:P17)</f>
        <v>0</v>
      </c>
      <c r="R17" s="214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4"/>
      <c r="AD17" s="214"/>
      <c r="AE17" s="214"/>
      <c r="AF17" s="216">
        <f t="shared" si="3"/>
        <v>0</v>
      </c>
      <c r="AG17" s="215">
        <v>0</v>
      </c>
      <c r="AH17" s="214" t="e">
        <f t="shared" si="2"/>
        <v>#DIV/0!</v>
      </c>
    </row>
    <row r="18" spans="1:34">
      <c r="A18" s="207" t="s">
        <v>68</v>
      </c>
      <c r="B18" s="50">
        <v>1351</v>
      </c>
      <c r="C18" s="68" t="s">
        <v>69</v>
      </c>
      <c r="D18" s="213">
        <v>200</v>
      </c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>
        <f>SUM(D18:P18)</f>
        <v>200</v>
      </c>
      <c r="R18" s="214"/>
      <c r="S18" s="214"/>
      <c r="T18" s="214"/>
      <c r="U18" s="214"/>
      <c r="V18" s="214"/>
      <c r="W18" s="214"/>
      <c r="X18" s="215"/>
      <c r="Y18" s="214"/>
      <c r="Z18" s="214"/>
      <c r="AA18" s="214"/>
      <c r="AB18" s="214"/>
      <c r="AC18" s="214"/>
      <c r="AD18" s="214"/>
      <c r="AE18" s="214"/>
      <c r="AF18" s="216">
        <f t="shared" si="3"/>
        <v>0</v>
      </c>
      <c r="AG18" s="214">
        <f t="shared" si="4"/>
        <v>0</v>
      </c>
      <c r="AH18" s="214">
        <f t="shared" si="2"/>
        <v>0</v>
      </c>
    </row>
    <row r="19" spans="1:34" ht="15">
      <c r="A19" s="207" t="s">
        <v>68</v>
      </c>
      <c r="B19" s="50">
        <v>1361</v>
      </c>
      <c r="C19" s="65" t="s">
        <v>38</v>
      </c>
      <c r="D19" s="209">
        <v>2000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SUM(D19:P19)</f>
        <v>2000</v>
      </c>
      <c r="R19" s="66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6"/>
      <c r="AF19" s="88">
        <f t="shared" si="3"/>
        <v>0</v>
      </c>
      <c r="AG19" s="63">
        <f t="shared" si="4"/>
        <v>0</v>
      </c>
      <c r="AH19" s="63">
        <f t="shared" si="2"/>
        <v>0</v>
      </c>
    </row>
    <row r="20" spans="1:34" ht="15">
      <c r="A20" s="207" t="s">
        <v>68</v>
      </c>
      <c r="B20" s="50">
        <v>1511</v>
      </c>
      <c r="C20" s="65" t="s">
        <v>467</v>
      </c>
      <c r="D20" s="209">
        <v>1500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SUM(D20:P20)</f>
        <v>1500</v>
      </c>
      <c r="R20" s="66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6"/>
      <c r="AF20" s="88">
        <f t="shared" si="3"/>
        <v>0</v>
      </c>
      <c r="AG20" s="63">
        <f t="shared" si="4"/>
        <v>0</v>
      </c>
      <c r="AH20" s="63">
        <f t="shared" si="2"/>
        <v>0</v>
      </c>
    </row>
    <row r="21" spans="1:34" ht="15">
      <c r="A21" s="210"/>
      <c r="B21" s="50"/>
      <c r="C21" s="65" t="s">
        <v>39</v>
      </c>
      <c r="D21" s="212">
        <f>SUM(D24:D26)</f>
        <v>250</v>
      </c>
      <c r="E21" s="65">
        <f t="shared" ref="E21:Q21" si="8">SUM(E22:E26)</f>
        <v>0</v>
      </c>
      <c r="F21" s="65">
        <f t="shared" si="8"/>
        <v>0</v>
      </c>
      <c r="G21" s="65">
        <f t="shared" si="8"/>
        <v>0</v>
      </c>
      <c r="H21" s="65">
        <f t="shared" si="8"/>
        <v>0</v>
      </c>
      <c r="I21" s="65">
        <f t="shared" si="8"/>
        <v>0</v>
      </c>
      <c r="J21" s="65">
        <f t="shared" si="8"/>
        <v>0</v>
      </c>
      <c r="K21" s="65">
        <f t="shared" si="8"/>
        <v>0</v>
      </c>
      <c r="L21" s="65">
        <f t="shared" si="8"/>
        <v>0</v>
      </c>
      <c r="M21" s="65">
        <f t="shared" si="8"/>
        <v>0</v>
      </c>
      <c r="N21" s="65">
        <f t="shared" si="8"/>
        <v>0</v>
      </c>
      <c r="O21" s="65">
        <f t="shared" si="8"/>
        <v>0</v>
      </c>
      <c r="P21" s="65">
        <f t="shared" si="8"/>
        <v>0</v>
      </c>
      <c r="Q21" s="65">
        <f t="shared" si="8"/>
        <v>250</v>
      </c>
      <c r="R21" s="66"/>
      <c r="S21" s="65">
        <f t="shared" ref="S21:AD21" si="9">SUM(S22:S26)</f>
        <v>0</v>
      </c>
      <c r="T21" s="65">
        <f t="shared" si="9"/>
        <v>0</v>
      </c>
      <c r="U21" s="65">
        <f t="shared" si="9"/>
        <v>0</v>
      </c>
      <c r="V21" s="65">
        <f t="shared" si="9"/>
        <v>0</v>
      </c>
      <c r="W21" s="65">
        <f t="shared" si="9"/>
        <v>0</v>
      </c>
      <c r="X21" s="65">
        <f t="shared" si="9"/>
        <v>0</v>
      </c>
      <c r="Y21" s="65">
        <f t="shared" si="9"/>
        <v>0</v>
      </c>
      <c r="Z21" s="65">
        <f t="shared" si="9"/>
        <v>0</v>
      </c>
      <c r="AA21" s="65">
        <f t="shared" si="9"/>
        <v>0</v>
      </c>
      <c r="AB21" s="65">
        <f t="shared" si="9"/>
        <v>0</v>
      </c>
      <c r="AC21" s="65">
        <f t="shared" si="9"/>
        <v>0</v>
      </c>
      <c r="AD21" s="65">
        <f t="shared" si="9"/>
        <v>0</v>
      </c>
      <c r="AE21" s="66"/>
      <c r="AF21" s="88">
        <f t="shared" si="3"/>
        <v>0</v>
      </c>
      <c r="AG21" s="63">
        <f t="shared" si="4"/>
        <v>0</v>
      </c>
      <c r="AH21" s="63">
        <f t="shared" si="2"/>
        <v>0</v>
      </c>
    </row>
    <row r="22" spans="1:34" s="202" customFormat="1" hidden="1">
      <c r="A22" s="217" t="s">
        <v>68</v>
      </c>
      <c r="B22" s="54">
        <v>1334</v>
      </c>
      <c r="C22" s="69" t="s">
        <v>365</v>
      </c>
      <c r="D22" s="209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>
        <f>SUM(D22:P22)</f>
        <v>0</v>
      </c>
      <c r="R22" s="218"/>
      <c r="S22" s="215">
        <v>0</v>
      </c>
      <c r="T22" s="215">
        <v>0</v>
      </c>
      <c r="U22" s="215">
        <v>0</v>
      </c>
      <c r="V22" s="219">
        <v>0</v>
      </c>
      <c r="W22" s="215">
        <v>0</v>
      </c>
      <c r="X22" s="215">
        <v>0</v>
      </c>
      <c r="Y22" s="215">
        <v>0</v>
      </c>
      <c r="Z22" s="215">
        <v>0</v>
      </c>
      <c r="AA22" s="219"/>
      <c r="AB22" s="219"/>
      <c r="AC22" s="219"/>
      <c r="AD22" s="219"/>
      <c r="AE22" s="219"/>
      <c r="AF22" s="216">
        <f t="shared" si="3"/>
        <v>0</v>
      </c>
      <c r="AG22" s="220">
        <v>0</v>
      </c>
      <c r="AH22" s="220" t="e">
        <f t="shared" si="2"/>
        <v>#DIV/0!</v>
      </c>
    </row>
    <row r="23" spans="1:34" hidden="1">
      <c r="A23" s="207" t="s">
        <v>68</v>
      </c>
      <c r="B23" s="50">
        <v>1342</v>
      </c>
      <c r="C23" s="69" t="s">
        <v>70</v>
      </c>
      <c r="D23" s="209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8">
        <f>SUM(D23:P23)</f>
        <v>0</v>
      </c>
      <c r="R23" s="214"/>
      <c r="S23" s="215">
        <v>0</v>
      </c>
      <c r="T23" s="215">
        <v>0</v>
      </c>
      <c r="U23" s="215">
        <v>0</v>
      </c>
      <c r="V23" s="220">
        <v>0</v>
      </c>
      <c r="W23" s="215">
        <v>0</v>
      </c>
      <c r="X23" s="215">
        <v>0</v>
      </c>
      <c r="Y23" s="215">
        <v>0</v>
      </c>
      <c r="Z23" s="215">
        <v>0</v>
      </c>
      <c r="AA23" s="220"/>
      <c r="AB23" s="220"/>
      <c r="AC23" s="220"/>
      <c r="AD23" s="220"/>
      <c r="AE23" s="220"/>
      <c r="AF23" s="216">
        <f t="shared" si="3"/>
        <v>0</v>
      </c>
      <c r="AG23" s="220">
        <v>0</v>
      </c>
      <c r="AH23" s="220" t="e">
        <f t="shared" si="2"/>
        <v>#DIV/0!</v>
      </c>
    </row>
    <row r="24" spans="1:34">
      <c r="A24" s="207" t="s">
        <v>68</v>
      </c>
      <c r="B24" s="50">
        <v>1344</v>
      </c>
      <c r="C24" s="69" t="s">
        <v>71</v>
      </c>
      <c r="D24" s="213">
        <v>200</v>
      </c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8">
        <f>SUM(D24:P24)</f>
        <v>200</v>
      </c>
      <c r="R24" s="214"/>
      <c r="S24" s="220"/>
      <c r="T24" s="220"/>
      <c r="U24" s="220"/>
      <c r="V24" s="220"/>
      <c r="W24" s="221"/>
      <c r="X24" s="220"/>
      <c r="Y24" s="220"/>
      <c r="Z24" s="220"/>
      <c r="AA24" s="220"/>
      <c r="AB24" s="220"/>
      <c r="AC24" s="220"/>
      <c r="AD24" s="220"/>
      <c r="AE24" s="220"/>
      <c r="AF24" s="216">
        <f t="shared" si="3"/>
        <v>0</v>
      </c>
      <c r="AG24" s="221">
        <f t="shared" si="4"/>
        <v>0</v>
      </c>
      <c r="AH24" s="221">
        <f t="shared" si="2"/>
        <v>0</v>
      </c>
    </row>
    <row r="25" spans="1:34">
      <c r="A25" s="207" t="s">
        <v>68</v>
      </c>
      <c r="B25" s="50">
        <v>1345</v>
      </c>
      <c r="C25" s="69" t="s">
        <v>72</v>
      </c>
      <c r="D25" s="213">
        <v>25</v>
      </c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8">
        <f>SUM(D25:P25)</f>
        <v>25</v>
      </c>
      <c r="R25" s="214"/>
      <c r="S25" s="221"/>
      <c r="T25" s="221"/>
      <c r="U25" s="221"/>
      <c r="V25" s="221"/>
      <c r="W25" s="215"/>
      <c r="X25" s="215"/>
      <c r="Y25" s="221"/>
      <c r="Z25" s="215"/>
      <c r="AA25" s="215"/>
      <c r="AB25" s="221"/>
      <c r="AC25" s="221"/>
      <c r="AD25" s="221"/>
      <c r="AE25" s="221"/>
      <c r="AF25" s="216">
        <f t="shared" si="3"/>
        <v>0</v>
      </c>
      <c r="AG25" s="220">
        <v>0</v>
      </c>
      <c r="AH25" s="220">
        <f t="shared" si="2"/>
        <v>0</v>
      </c>
    </row>
    <row r="26" spans="1:34">
      <c r="A26" s="207" t="s">
        <v>68</v>
      </c>
      <c r="B26" s="50">
        <v>1359</v>
      </c>
      <c r="C26" s="69" t="s">
        <v>73</v>
      </c>
      <c r="D26" s="213">
        <v>25</v>
      </c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8">
        <f>SUM(D26:P26)</f>
        <v>25</v>
      </c>
      <c r="R26" s="214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16">
        <f t="shared" si="3"/>
        <v>0</v>
      </c>
      <c r="AG26" s="220">
        <v>0</v>
      </c>
      <c r="AH26" s="220">
        <f t="shared" si="2"/>
        <v>0</v>
      </c>
    </row>
    <row r="27" spans="1:34" ht="18">
      <c r="A27" s="210"/>
      <c r="B27" s="211"/>
      <c r="C27" s="70" t="s">
        <v>40</v>
      </c>
      <c r="D27" s="244">
        <f>D28+D29+D30+D33+D34+D35+D36+D37+D38+D41</f>
        <v>34392</v>
      </c>
      <c r="E27" s="70">
        <f t="shared" ref="E27:Q27" si="10">SUM(E28+E29+E30+E33+E34+E35+E36+E37+E38+E41)</f>
        <v>0</v>
      </c>
      <c r="F27" s="70">
        <f t="shared" si="10"/>
        <v>0</v>
      </c>
      <c r="G27" s="70">
        <f t="shared" si="10"/>
        <v>0</v>
      </c>
      <c r="H27" s="70">
        <f t="shared" si="10"/>
        <v>0</v>
      </c>
      <c r="I27" s="70">
        <f t="shared" si="10"/>
        <v>0</v>
      </c>
      <c r="J27" s="70">
        <f t="shared" si="10"/>
        <v>0</v>
      </c>
      <c r="K27" s="70">
        <f t="shared" si="10"/>
        <v>0</v>
      </c>
      <c r="L27" s="70">
        <f t="shared" si="10"/>
        <v>0</v>
      </c>
      <c r="M27" s="70">
        <f t="shared" si="10"/>
        <v>0</v>
      </c>
      <c r="N27" s="70">
        <f t="shared" si="10"/>
        <v>-30</v>
      </c>
      <c r="O27" s="70">
        <f t="shared" si="10"/>
        <v>0</v>
      </c>
      <c r="P27" s="70">
        <f t="shared" si="10"/>
        <v>0</v>
      </c>
      <c r="Q27" s="244">
        <f t="shared" si="10"/>
        <v>34362</v>
      </c>
      <c r="R27" s="64"/>
      <c r="S27" s="70">
        <f t="shared" ref="S27:AD27" si="11">SUM(S28+S29+S30+S33+S34+S35+S36+S37+S38+S41)</f>
        <v>0</v>
      </c>
      <c r="T27" s="70">
        <f t="shared" si="11"/>
        <v>0</v>
      </c>
      <c r="U27" s="70">
        <f t="shared" si="11"/>
        <v>0</v>
      </c>
      <c r="V27" s="70">
        <f t="shared" si="11"/>
        <v>0</v>
      </c>
      <c r="W27" s="70">
        <f t="shared" si="11"/>
        <v>0</v>
      </c>
      <c r="X27" s="70">
        <f t="shared" si="11"/>
        <v>0</v>
      </c>
      <c r="Y27" s="70">
        <f t="shared" si="11"/>
        <v>0</v>
      </c>
      <c r="Z27" s="70">
        <f t="shared" si="11"/>
        <v>0</v>
      </c>
      <c r="AA27" s="70">
        <f t="shared" si="11"/>
        <v>0</v>
      </c>
      <c r="AB27" s="70">
        <f t="shared" si="11"/>
        <v>0</v>
      </c>
      <c r="AC27" s="70">
        <f t="shared" si="11"/>
        <v>0</v>
      </c>
      <c r="AD27" s="70">
        <f t="shared" si="11"/>
        <v>0</v>
      </c>
      <c r="AE27" s="64"/>
      <c r="AF27" s="89">
        <f t="shared" si="3"/>
        <v>0</v>
      </c>
      <c r="AG27" s="71">
        <f t="shared" si="4"/>
        <v>0</v>
      </c>
      <c r="AH27" s="71">
        <f t="shared" si="2"/>
        <v>0</v>
      </c>
    </row>
    <row r="28" spans="1:34">
      <c r="A28" s="207" t="s">
        <v>74</v>
      </c>
      <c r="B28" s="50">
        <v>2111</v>
      </c>
      <c r="C28" s="72" t="s">
        <v>44</v>
      </c>
      <c r="D28" s="72">
        <v>6000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>
        <f>SUM(D28:P28)</f>
        <v>6000</v>
      </c>
      <c r="R28" s="66"/>
      <c r="S28" s="72"/>
      <c r="T28" s="72"/>
      <c r="U28" s="72"/>
      <c r="V28" s="72"/>
      <c r="W28" s="72"/>
      <c r="X28" s="72"/>
      <c r="Y28" s="72"/>
      <c r="Z28" s="72"/>
      <c r="AA28" s="130"/>
      <c r="AB28" s="72"/>
      <c r="AC28" s="72"/>
      <c r="AD28" s="72"/>
      <c r="AE28" s="66"/>
      <c r="AF28" s="90">
        <f t="shared" si="3"/>
        <v>0</v>
      </c>
      <c r="AG28" s="72">
        <f t="shared" si="4"/>
        <v>0</v>
      </c>
      <c r="AH28" s="72">
        <f t="shared" si="2"/>
        <v>0</v>
      </c>
    </row>
    <row r="29" spans="1:34">
      <c r="A29" s="207" t="s">
        <v>75</v>
      </c>
      <c r="B29" s="50">
        <v>2111</v>
      </c>
      <c r="C29" s="72" t="s">
        <v>45</v>
      </c>
      <c r="D29" s="72">
        <v>30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>
        <f>SUM(D29:P29)</f>
        <v>30</v>
      </c>
      <c r="R29" s="66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66"/>
      <c r="AF29" s="90">
        <f t="shared" si="3"/>
        <v>0</v>
      </c>
      <c r="AG29" s="72">
        <f t="shared" si="4"/>
        <v>0</v>
      </c>
      <c r="AH29" s="72">
        <f t="shared" si="2"/>
        <v>0</v>
      </c>
    </row>
    <row r="30" spans="1:34">
      <c r="A30" s="222"/>
      <c r="B30" s="50"/>
      <c r="C30" s="72" t="s">
        <v>46</v>
      </c>
      <c r="D30" s="71">
        <f>SUM(D31:D32)</f>
        <v>700</v>
      </c>
      <c r="E30" s="72">
        <f t="shared" ref="E30:Q30" si="12">SUM(E31:E32)</f>
        <v>0</v>
      </c>
      <c r="F30" s="72">
        <f t="shared" si="12"/>
        <v>0</v>
      </c>
      <c r="G30" s="72">
        <f t="shared" si="12"/>
        <v>0</v>
      </c>
      <c r="H30" s="72">
        <f t="shared" si="12"/>
        <v>0</v>
      </c>
      <c r="I30" s="72">
        <f t="shared" si="12"/>
        <v>0</v>
      </c>
      <c r="J30" s="72">
        <f t="shared" si="12"/>
        <v>0</v>
      </c>
      <c r="K30" s="72">
        <f t="shared" si="12"/>
        <v>0</v>
      </c>
      <c r="L30" s="72">
        <f t="shared" si="12"/>
        <v>0</v>
      </c>
      <c r="M30" s="72">
        <f t="shared" si="12"/>
        <v>0</v>
      </c>
      <c r="N30" s="72">
        <f t="shared" si="12"/>
        <v>0</v>
      </c>
      <c r="O30" s="72">
        <f t="shared" si="12"/>
        <v>0</v>
      </c>
      <c r="P30" s="72">
        <f t="shared" si="12"/>
        <v>0</v>
      </c>
      <c r="Q30" s="71">
        <f t="shared" si="12"/>
        <v>700</v>
      </c>
      <c r="R30" s="66"/>
      <c r="S30" s="72">
        <f t="shared" ref="S30:AD30" si="13">SUM(S31:S32)</f>
        <v>0</v>
      </c>
      <c r="T30" s="72">
        <f t="shared" si="13"/>
        <v>0</v>
      </c>
      <c r="U30" s="72">
        <f t="shared" si="13"/>
        <v>0</v>
      </c>
      <c r="V30" s="72">
        <f t="shared" si="13"/>
        <v>0</v>
      </c>
      <c r="W30" s="72">
        <f t="shared" si="13"/>
        <v>0</v>
      </c>
      <c r="X30" s="72">
        <f t="shared" si="13"/>
        <v>0</v>
      </c>
      <c r="Y30" s="72">
        <f t="shared" si="13"/>
        <v>0</v>
      </c>
      <c r="Z30" s="72">
        <f t="shared" si="13"/>
        <v>0</v>
      </c>
      <c r="AA30" s="72">
        <f t="shared" si="13"/>
        <v>0</v>
      </c>
      <c r="AB30" s="72">
        <f t="shared" si="13"/>
        <v>0</v>
      </c>
      <c r="AC30" s="72">
        <f t="shared" si="13"/>
        <v>0</v>
      </c>
      <c r="AD30" s="72">
        <f t="shared" si="13"/>
        <v>0</v>
      </c>
      <c r="AE30" s="66"/>
      <c r="AF30" s="90">
        <f t="shared" si="3"/>
        <v>0</v>
      </c>
      <c r="AG30" s="72">
        <f t="shared" si="4"/>
        <v>0</v>
      </c>
      <c r="AH30" s="72">
        <f t="shared" si="2"/>
        <v>0</v>
      </c>
    </row>
    <row r="31" spans="1:34">
      <c r="A31" s="207" t="s">
        <v>76</v>
      </c>
      <c r="B31" s="50">
        <v>2111</v>
      </c>
      <c r="C31" s="69" t="s">
        <v>366</v>
      </c>
      <c r="D31" s="213">
        <v>350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>
        <f t="shared" ref="Q31:Q37" si="14">SUM(D31:P31)</f>
        <v>350</v>
      </c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91">
        <f t="shared" si="3"/>
        <v>0</v>
      </c>
      <c r="AG31" s="73">
        <f t="shared" si="4"/>
        <v>0</v>
      </c>
      <c r="AH31" s="73">
        <f t="shared" si="2"/>
        <v>0</v>
      </c>
    </row>
    <row r="32" spans="1:34">
      <c r="A32" s="207" t="s">
        <v>76</v>
      </c>
      <c r="B32" s="50">
        <v>2112</v>
      </c>
      <c r="C32" s="69" t="s">
        <v>77</v>
      </c>
      <c r="D32" s="213">
        <v>350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>
        <f t="shared" si="14"/>
        <v>350</v>
      </c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91">
        <f t="shared" si="3"/>
        <v>0</v>
      </c>
      <c r="AG32" s="73">
        <f t="shared" si="4"/>
        <v>0</v>
      </c>
      <c r="AH32" s="73">
        <f t="shared" si="2"/>
        <v>0</v>
      </c>
    </row>
    <row r="33" spans="1:34">
      <c r="A33" s="207" t="s">
        <v>78</v>
      </c>
      <c r="B33" s="50">
        <v>2132</v>
      </c>
      <c r="C33" s="72" t="s">
        <v>43</v>
      </c>
      <c r="D33" s="72">
        <v>12000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>
        <f t="shared" si="14"/>
        <v>12000</v>
      </c>
      <c r="R33" s="66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66"/>
      <c r="AF33" s="90">
        <f t="shared" si="3"/>
        <v>0</v>
      </c>
      <c r="AG33" s="72">
        <f t="shared" si="4"/>
        <v>0</v>
      </c>
      <c r="AH33" s="72">
        <f t="shared" si="2"/>
        <v>0</v>
      </c>
    </row>
    <row r="34" spans="1:34">
      <c r="A34" s="207" t="s">
        <v>79</v>
      </c>
      <c r="B34" s="50">
        <v>2111</v>
      </c>
      <c r="C34" s="72" t="s">
        <v>47</v>
      </c>
      <c r="D34" s="72">
        <v>200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>
        <f t="shared" si="14"/>
        <v>200</v>
      </c>
      <c r="R34" s="66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66"/>
      <c r="AF34" s="90">
        <f t="shared" si="3"/>
        <v>0</v>
      </c>
      <c r="AG34" s="72">
        <f t="shared" si="4"/>
        <v>0</v>
      </c>
      <c r="AH34" s="72">
        <f t="shared" si="2"/>
        <v>0</v>
      </c>
    </row>
    <row r="35" spans="1:34">
      <c r="A35" s="207" t="s">
        <v>80</v>
      </c>
      <c r="B35" s="50">
        <v>2111</v>
      </c>
      <c r="C35" s="72" t="s">
        <v>48</v>
      </c>
      <c r="D35" s="72">
        <v>100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>
        <f t="shared" si="14"/>
        <v>100</v>
      </c>
      <c r="R35" s="66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66"/>
      <c r="AF35" s="90">
        <f t="shared" si="3"/>
        <v>0</v>
      </c>
      <c r="AG35" s="72">
        <f t="shared" si="4"/>
        <v>0</v>
      </c>
      <c r="AH35" s="72">
        <f t="shared" si="2"/>
        <v>0</v>
      </c>
    </row>
    <row r="36" spans="1:34">
      <c r="A36" s="207" t="s">
        <v>81</v>
      </c>
      <c r="B36" s="50">
        <v>2131</v>
      </c>
      <c r="C36" s="72" t="s">
        <v>41</v>
      </c>
      <c r="D36" s="72">
        <v>200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>
        <f t="shared" si="14"/>
        <v>200</v>
      </c>
      <c r="R36" s="66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66"/>
      <c r="AF36" s="90">
        <f t="shared" si="3"/>
        <v>0</v>
      </c>
      <c r="AG36" s="72">
        <f t="shared" si="4"/>
        <v>0</v>
      </c>
      <c r="AH36" s="72">
        <f t="shared" si="2"/>
        <v>0</v>
      </c>
    </row>
    <row r="37" spans="1:34">
      <c r="A37" s="207" t="s">
        <v>81</v>
      </c>
      <c r="B37" s="50">
        <v>2132</v>
      </c>
      <c r="C37" s="72" t="s">
        <v>42</v>
      </c>
      <c r="D37" s="72">
        <v>1600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>
        <f t="shared" si="14"/>
        <v>1600</v>
      </c>
      <c r="R37" s="66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66"/>
      <c r="AF37" s="90">
        <f t="shared" si="3"/>
        <v>0</v>
      </c>
      <c r="AG37" s="72">
        <f t="shared" si="4"/>
        <v>0</v>
      </c>
      <c r="AH37" s="72">
        <f t="shared" si="2"/>
        <v>0</v>
      </c>
    </row>
    <row r="38" spans="1:34">
      <c r="A38" s="210"/>
      <c r="B38" s="50"/>
      <c r="C38" s="72" t="s">
        <v>82</v>
      </c>
      <c r="D38" s="71">
        <f>SUM(D39:D40)</f>
        <v>50</v>
      </c>
      <c r="E38" s="72">
        <f t="shared" ref="E38:I38" si="15">SUM(E39+E40)</f>
        <v>0</v>
      </c>
      <c r="F38" s="72">
        <f t="shared" si="15"/>
        <v>0</v>
      </c>
      <c r="G38" s="72">
        <f t="shared" si="15"/>
        <v>0</v>
      </c>
      <c r="H38" s="72">
        <f t="shared" si="15"/>
        <v>0</v>
      </c>
      <c r="I38" s="72">
        <f t="shared" si="15"/>
        <v>0</v>
      </c>
      <c r="J38" s="72">
        <f t="shared" ref="J38:Q38" si="16">SUM(J39+J40)</f>
        <v>0</v>
      </c>
      <c r="K38" s="72">
        <f t="shared" si="16"/>
        <v>0</v>
      </c>
      <c r="L38" s="72">
        <f t="shared" si="16"/>
        <v>0</v>
      </c>
      <c r="M38" s="72">
        <f t="shared" si="16"/>
        <v>0</v>
      </c>
      <c r="N38" s="72">
        <f t="shared" si="16"/>
        <v>0</v>
      </c>
      <c r="O38" s="72">
        <f t="shared" si="16"/>
        <v>0</v>
      </c>
      <c r="P38" s="72">
        <f t="shared" si="16"/>
        <v>0</v>
      </c>
      <c r="Q38" s="71">
        <f t="shared" si="16"/>
        <v>50</v>
      </c>
      <c r="R38" s="66"/>
      <c r="S38" s="72">
        <f>SUM(S39+S40)</f>
        <v>0</v>
      </c>
      <c r="T38" s="72">
        <f t="shared" ref="T38:AD38" si="17">SUM(T39+T40)</f>
        <v>0</v>
      </c>
      <c r="U38" s="72">
        <f t="shared" si="17"/>
        <v>0</v>
      </c>
      <c r="V38" s="72">
        <f t="shared" si="17"/>
        <v>0</v>
      </c>
      <c r="W38" s="72">
        <f t="shared" si="17"/>
        <v>0</v>
      </c>
      <c r="X38" s="72">
        <f t="shared" si="17"/>
        <v>0</v>
      </c>
      <c r="Y38" s="72">
        <f t="shared" si="17"/>
        <v>0</v>
      </c>
      <c r="Z38" s="72">
        <f t="shared" si="17"/>
        <v>0</v>
      </c>
      <c r="AA38" s="72">
        <f t="shared" si="17"/>
        <v>0</v>
      </c>
      <c r="AB38" s="72">
        <f t="shared" si="17"/>
        <v>0</v>
      </c>
      <c r="AC38" s="72">
        <f t="shared" si="17"/>
        <v>0</v>
      </c>
      <c r="AD38" s="72">
        <f t="shared" si="17"/>
        <v>0</v>
      </c>
      <c r="AE38" s="66"/>
      <c r="AF38" s="90">
        <f t="shared" si="3"/>
        <v>0</v>
      </c>
      <c r="AG38" s="72">
        <f t="shared" si="4"/>
        <v>0</v>
      </c>
      <c r="AH38" s="72">
        <f t="shared" ref="AH38:AH70" si="18">(AF38/Q38)*100</f>
        <v>0</v>
      </c>
    </row>
    <row r="39" spans="1:34">
      <c r="A39" s="207" t="s">
        <v>83</v>
      </c>
      <c r="B39" s="50">
        <v>2141</v>
      </c>
      <c r="C39" s="74" t="s">
        <v>82</v>
      </c>
      <c r="D39" s="213">
        <v>45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>
        <f>SUM(D39:P39)</f>
        <v>45</v>
      </c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91">
        <f t="shared" si="3"/>
        <v>0</v>
      </c>
      <c r="AG39" s="73">
        <f t="shared" si="4"/>
        <v>0</v>
      </c>
      <c r="AH39" s="73">
        <f t="shared" si="18"/>
        <v>0</v>
      </c>
    </row>
    <row r="40" spans="1:34">
      <c r="A40" s="207" t="s">
        <v>83</v>
      </c>
      <c r="B40" s="51">
        <v>2324</v>
      </c>
      <c r="C40" s="74" t="s">
        <v>84</v>
      </c>
      <c r="D40" s="213">
        <v>5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>
        <f>SUM(D40:P40)</f>
        <v>5</v>
      </c>
      <c r="R40" s="73"/>
      <c r="S40" s="73"/>
      <c r="T40" s="73"/>
      <c r="U40" s="73"/>
      <c r="V40" s="215"/>
      <c r="W40" s="215"/>
      <c r="X40" s="215"/>
      <c r="Y40" s="215"/>
      <c r="Z40" s="215"/>
      <c r="AA40" s="215"/>
      <c r="AB40" s="215"/>
      <c r="AC40" s="73"/>
      <c r="AD40" s="73"/>
      <c r="AE40" s="73"/>
      <c r="AF40" s="91">
        <f t="shared" si="3"/>
        <v>0</v>
      </c>
      <c r="AG40" s="73">
        <f t="shared" si="4"/>
        <v>0</v>
      </c>
      <c r="AH40" s="73">
        <f t="shared" si="18"/>
        <v>0</v>
      </c>
    </row>
    <row r="41" spans="1:34">
      <c r="A41" s="210"/>
      <c r="B41" s="223"/>
      <c r="C41" s="72" t="s">
        <v>49</v>
      </c>
      <c r="D41" s="71">
        <f>SUM(D42:D73)</f>
        <v>13512</v>
      </c>
      <c r="E41" s="72">
        <f t="shared" ref="E41:Q41" si="19">SUM(E42:E73)</f>
        <v>0</v>
      </c>
      <c r="F41" s="72">
        <f t="shared" si="19"/>
        <v>0</v>
      </c>
      <c r="G41" s="72">
        <f t="shared" si="19"/>
        <v>0</v>
      </c>
      <c r="H41" s="72">
        <f t="shared" si="19"/>
        <v>0</v>
      </c>
      <c r="I41" s="72">
        <f t="shared" si="19"/>
        <v>0</v>
      </c>
      <c r="J41" s="72">
        <f t="shared" si="19"/>
        <v>0</v>
      </c>
      <c r="K41" s="72">
        <f t="shared" si="19"/>
        <v>0</v>
      </c>
      <c r="L41" s="72">
        <f t="shared" si="19"/>
        <v>0</v>
      </c>
      <c r="M41" s="72">
        <f t="shared" si="19"/>
        <v>0</v>
      </c>
      <c r="N41" s="72">
        <f t="shared" si="19"/>
        <v>-30</v>
      </c>
      <c r="O41" s="72">
        <f t="shared" si="19"/>
        <v>0</v>
      </c>
      <c r="P41" s="72">
        <f t="shared" si="19"/>
        <v>0</v>
      </c>
      <c r="Q41" s="71">
        <f t="shared" si="19"/>
        <v>13482</v>
      </c>
      <c r="R41" s="66"/>
      <c r="S41" s="72">
        <f t="shared" ref="S41:AD41" si="20">SUM(S42:S73)</f>
        <v>0</v>
      </c>
      <c r="T41" s="72">
        <f t="shared" si="20"/>
        <v>0</v>
      </c>
      <c r="U41" s="72">
        <f t="shared" si="20"/>
        <v>0</v>
      </c>
      <c r="V41" s="72">
        <f t="shared" si="20"/>
        <v>0</v>
      </c>
      <c r="W41" s="72">
        <f t="shared" si="20"/>
        <v>0</v>
      </c>
      <c r="X41" s="72">
        <f t="shared" si="20"/>
        <v>0</v>
      </c>
      <c r="Y41" s="72">
        <f t="shared" si="20"/>
        <v>0</v>
      </c>
      <c r="Z41" s="72">
        <f t="shared" si="20"/>
        <v>0</v>
      </c>
      <c r="AA41" s="72">
        <f t="shared" si="20"/>
        <v>0</v>
      </c>
      <c r="AB41" s="72">
        <f t="shared" si="20"/>
        <v>0</v>
      </c>
      <c r="AC41" s="72">
        <f t="shared" si="20"/>
        <v>0</v>
      </c>
      <c r="AD41" s="72">
        <f t="shared" si="20"/>
        <v>0</v>
      </c>
      <c r="AE41" s="66"/>
      <c r="AF41" s="90">
        <f t="shared" si="3"/>
        <v>0</v>
      </c>
      <c r="AG41" s="72">
        <f t="shared" si="4"/>
        <v>0</v>
      </c>
      <c r="AH41" s="72">
        <f t="shared" si="18"/>
        <v>0</v>
      </c>
    </row>
    <row r="42" spans="1:34" s="226" customFormat="1">
      <c r="A42" s="252" t="s">
        <v>68</v>
      </c>
      <c r="B42" s="253">
        <v>2420</v>
      </c>
      <c r="C42" s="254" t="s">
        <v>140</v>
      </c>
      <c r="D42" s="224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>
        <f>SUM(D42:P42)</f>
        <v>0</v>
      </c>
      <c r="R42" s="75"/>
      <c r="S42" s="215"/>
      <c r="T42" s="215"/>
      <c r="U42" s="75"/>
      <c r="V42" s="215"/>
      <c r="W42" s="215"/>
      <c r="X42" s="215"/>
      <c r="Y42" s="215"/>
      <c r="Z42" s="215"/>
      <c r="AA42" s="215"/>
      <c r="AB42" s="215"/>
      <c r="AC42" s="75"/>
      <c r="AD42" s="75"/>
      <c r="AE42" s="225"/>
      <c r="AF42" s="91">
        <f t="shared" si="3"/>
        <v>0</v>
      </c>
      <c r="AG42" s="220">
        <v>0</v>
      </c>
      <c r="AH42" s="73" t="e">
        <f t="shared" si="18"/>
        <v>#DIV/0!</v>
      </c>
    </row>
    <row r="43" spans="1:34">
      <c r="A43" s="217" t="s">
        <v>85</v>
      </c>
      <c r="B43" s="52">
        <v>2111</v>
      </c>
      <c r="C43" s="69" t="s">
        <v>367</v>
      </c>
      <c r="D43" s="213">
        <v>5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>
        <f t="shared" ref="Q43:Q73" si="21">SUM(D43:P43)</f>
        <v>5</v>
      </c>
      <c r="R43" s="75"/>
      <c r="S43" s="215"/>
      <c r="T43" s="215"/>
      <c r="U43" s="215"/>
      <c r="V43" s="215"/>
      <c r="W43" s="215"/>
      <c r="X43" s="215"/>
      <c r="Y43" s="75"/>
      <c r="Z43" s="215"/>
      <c r="AA43" s="215"/>
      <c r="AB43" s="75"/>
      <c r="AC43" s="75"/>
      <c r="AD43" s="75"/>
      <c r="AE43" s="75"/>
      <c r="AF43" s="91">
        <f t="shared" si="3"/>
        <v>0</v>
      </c>
      <c r="AG43" s="220">
        <f t="shared" si="4"/>
        <v>0</v>
      </c>
      <c r="AH43" s="73">
        <f t="shared" si="18"/>
        <v>0</v>
      </c>
    </row>
    <row r="44" spans="1:34">
      <c r="A44" s="217" t="s">
        <v>86</v>
      </c>
      <c r="B44" s="52">
        <v>2212</v>
      </c>
      <c r="C44" s="69" t="s">
        <v>87</v>
      </c>
      <c r="D44" s="213">
        <v>2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>
        <f t="shared" si="21"/>
        <v>2</v>
      </c>
      <c r="R44" s="75"/>
      <c r="S44" s="215"/>
      <c r="T44" s="75"/>
      <c r="U44" s="215"/>
      <c r="V44" s="215"/>
      <c r="W44" s="215"/>
      <c r="X44" s="215"/>
      <c r="Y44" s="75"/>
      <c r="Z44" s="215"/>
      <c r="AA44" s="215"/>
      <c r="AB44" s="215"/>
      <c r="AC44" s="75"/>
      <c r="AD44" s="75"/>
      <c r="AE44" s="75"/>
      <c r="AF44" s="91">
        <f t="shared" si="3"/>
        <v>0</v>
      </c>
      <c r="AG44" s="73">
        <f t="shared" si="4"/>
        <v>0</v>
      </c>
      <c r="AH44" s="73">
        <f t="shared" si="18"/>
        <v>0</v>
      </c>
    </row>
    <row r="45" spans="1:34">
      <c r="A45" s="217" t="s">
        <v>88</v>
      </c>
      <c r="B45" s="52">
        <v>2212</v>
      </c>
      <c r="C45" s="69" t="s">
        <v>89</v>
      </c>
      <c r="D45" s="213">
        <v>5400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>
        <f t="shared" si="21"/>
        <v>5400</v>
      </c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91">
        <f t="shared" si="3"/>
        <v>0</v>
      </c>
      <c r="AG45" s="73">
        <f t="shared" si="4"/>
        <v>0</v>
      </c>
      <c r="AH45" s="73">
        <f t="shared" si="18"/>
        <v>0</v>
      </c>
    </row>
    <row r="46" spans="1:34">
      <c r="A46" s="217" t="s">
        <v>90</v>
      </c>
      <c r="B46" s="52">
        <v>2132</v>
      </c>
      <c r="C46" s="69" t="s">
        <v>91</v>
      </c>
      <c r="D46" s="213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>
        <f t="shared" si="21"/>
        <v>0</v>
      </c>
      <c r="R46" s="7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75"/>
      <c r="AD46" s="75"/>
      <c r="AE46" s="75"/>
      <c r="AF46" s="91">
        <f t="shared" si="3"/>
        <v>0</v>
      </c>
      <c r="AG46" s="220" t="e">
        <f t="shared" si="4"/>
        <v>#DIV/0!</v>
      </c>
      <c r="AH46" s="73" t="e">
        <f t="shared" si="18"/>
        <v>#DIV/0!</v>
      </c>
    </row>
    <row r="47" spans="1:34">
      <c r="A47" s="217" t="s">
        <v>92</v>
      </c>
      <c r="B47" s="52">
        <v>2212</v>
      </c>
      <c r="C47" s="69" t="s">
        <v>93</v>
      </c>
      <c r="D47" s="213">
        <v>30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>
        <f t="shared" si="21"/>
        <v>30</v>
      </c>
      <c r="R47" s="75"/>
      <c r="S47" s="215"/>
      <c r="T47" s="215"/>
      <c r="U47" s="215"/>
      <c r="V47" s="215"/>
      <c r="W47" s="215"/>
      <c r="X47" s="215"/>
      <c r="Y47" s="215"/>
      <c r="Z47" s="215"/>
      <c r="AA47" s="75"/>
      <c r="AB47" s="75"/>
      <c r="AC47" s="75"/>
      <c r="AD47" s="75"/>
      <c r="AE47" s="75"/>
      <c r="AF47" s="91">
        <f t="shared" si="3"/>
        <v>0</v>
      </c>
      <c r="AG47" s="220">
        <f t="shared" si="4"/>
        <v>0</v>
      </c>
      <c r="AH47" s="73">
        <f t="shared" si="18"/>
        <v>0</v>
      </c>
    </row>
    <row r="48" spans="1:34">
      <c r="A48" s="217" t="s">
        <v>94</v>
      </c>
      <c r="B48" s="52">
        <v>2111</v>
      </c>
      <c r="C48" s="69" t="s">
        <v>95</v>
      </c>
      <c r="D48" s="213">
        <v>40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>
        <f t="shared" si="21"/>
        <v>40</v>
      </c>
      <c r="R48" s="75"/>
      <c r="S48" s="215"/>
      <c r="T48" s="215"/>
      <c r="U48" s="215"/>
      <c r="V48" s="215"/>
      <c r="W48" s="215"/>
      <c r="X48" s="215"/>
      <c r="Y48" s="75"/>
      <c r="Z48" s="75"/>
      <c r="AA48" s="75"/>
      <c r="AB48" s="215"/>
      <c r="AC48" s="75"/>
      <c r="AD48" s="75"/>
      <c r="AE48" s="75"/>
      <c r="AF48" s="91">
        <f t="shared" si="3"/>
        <v>0</v>
      </c>
      <c r="AG48" s="220">
        <f t="shared" si="4"/>
        <v>0</v>
      </c>
      <c r="AH48" s="73">
        <f t="shared" si="18"/>
        <v>0</v>
      </c>
    </row>
    <row r="49" spans="1:34" s="226" customFormat="1">
      <c r="A49" s="252" t="s">
        <v>141</v>
      </c>
      <c r="B49" s="255">
        <v>2111</v>
      </c>
      <c r="C49" s="254" t="s">
        <v>142</v>
      </c>
      <c r="D49" s="224">
        <v>2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>
        <f t="shared" si="21"/>
        <v>2</v>
      </c>
      <c r="R49" s="75"/>
      <c r="S49" s="215"/>
      <c r="T49" s="215"/>
      <c r="U49" s="75"/>
      <c r="V49" s="215"/>
      <c r="W49" s="215"/>
      <c r="X49" s="215"/>
      <c r="Y49" s="215"/>
      <c r="Z49" s="215"/>
      <c r="AA49" s="215"/>
      <c r="AB49" s="215"/>
      <c r="AC49" s="75"/>
      <c r="AD49" s="75"/>
      <c r="AE49" s="225"/>
      <c r="AF49" s="91">
        <f t="shared" si="3"/>
        <v>0</v>
      </c>
      <c r="AG49" s="220">
        <v>0</v>
      </c>
      <c r="AH49" s="73">
        <f t="shared" si="18"/>
        <v>0</v>
      </c>
    </row>
    <row r="50" spans="1:34">
      <c r="A50" s="217" t="s">
        <v>96</v>
      </c>
      <c r="B50" s="52">
        <v>2119</v>
      </c>
      <c r="C50" s="69" t="s">
        <v>97</v>
      </c>
      <c r="D50" s="213">
        <v>30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>
        <f t="shared" si="21"/>
        <v>30</v>
      </c>
      <c r="R50" s="75"/>
      <c r="S50" s="215"/>
      <c r="T50" s="215"/>
      <c r="U50" s="75"/>
      <c r="V50" s="75"/>
      <c r="W50" s="215"/>
      <c r="X50" s="75"/>
      <c r="Y50" s="75"/>
      <c r="Z50" s="215"/>
      <c r="AA50" s="75"/>
      <c r="AB50" s="215"/>
      <c r="AC50" s="75"/>
      <c r="AD50" s="75"/>
      <c r="AE50" s="75"/>
      <c r="AF50" s="91">
        <f t="shared" si="3"/>
        <v>0</v>
      </c>
      <c r="AG50" s="220">
        <v>0</v>
      </c>
      <c r="AH50" s="73">
        <f t="shared" si="18"/>
        <v>0</v>
      </c>
    </row>
    <row r="51" spans="1:34" hidden="1">
      <c r="A51" s="217" t="s">
        <v>98</v>
      </c>
      <c r="B51" s="52">
        <v>2212</v>
      </c>
      <c r="C51" s="69" t="s">
        <v>99</v>
      </c>
      <c r="D51" s="213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>
        <f t="shared" si="21"/>
        <v>0</v>
      </c>
      <c r="R51" s="75"/>
      <c r="S51" s="215"/>
      <c r="T51" s="215"/>
      <c r="U51" s="215"/>
      <c r="V51" s="75"/>
      <c r="W51" s="215"/>
      <c r="X51" s="75"/>
      <c r="Y51" s="75"/>
      <c r="Z51" s="75"/>
      <c r="AA51" s="75"/>
      <c r="AB51" s="75"/>
      <c r="AC51" s="75"/>
      <c r="AD51" s="75"/>
      <c r="AE51" s="75"/>
      <c r="AF51" s="91">
        <f t="shared" si="3"/>
        <v>0</v>
      </c>
      <c r="AG51" s="220">
        <v>0</v>
      </c>
      <c r="AH51" s="73" t="e">
        <f t="shared" si="18"/>
        <v>#DIV/0!</v>
      </c>
    </row>
    <row r="52" spans="1:34">
      <c r="A52" s="217" t="s">
        <v>100</v>
      </c>
      <c r="B52" s="52">
        <v>2329</v>
      </c>
      <c r="C52" s="69" t="s">
        <v>101</v>
      </c>
      <c r="D52" s="213">
        <v>350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>
        <f t="shared" si="21"/>
        <v>350</v>
      </c>
      <c r="R52" s="75"/>
      <c r="S52" s="75"/>
      <c r="T52" s="75"/>
      <c r="U52" s="75"/>
      <c r="V52" s="75"/>
      <c r="W52" s="215"/>
      <c r="X52" s="215"/>
      <c r="Y52" s="75"/>
      <c r="Z52" s="215"/>
      <c r="AA52" s="75"/>
      <c r="AB52" s="75"/>
      <c r="AC52" s="75"/>
      <c r="AD52" s="75"/>
      <c r="AE52" s="75"/>
      <c r="AF52" s="91">
        <f t="shared" si="3"/>
        <v>0</v>
      </c>
      <c r="AG52" s="73">
        <f t="shared" si="4"/>
        <v>0</v>
      </c>
      <c r="AH52" s="73">
        <f t="shared" si="18"/>
        <v>0</v>
      </c>
    </row>
    <row r="53" spans="1:34">
      <c r="A53" s="217" t="s">
        <v>102</v>
      </c>
      <c r="B53" s="52">
        <v>2212</v>
      </c>
      <c r="C53" s="69" t="s">
        <v>103</v>
      </c>
      <c r="D53" s="213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>
        <f t="shared" si="21"/>
        <v>0</v>
      </c>
      <c r="R53" s="75"/>
      <c r="S53" s="215"/>
      <c r="T53" s="215"/>
      <c r="U53" s="215"/>
      <c r="V53" s="75"/>
      <c r="W53" s="75"/>
      <c r="X53" s="75"/>
      <c r="Y53" s="75"/>
      <c r="Z53" s="75"/>
      <c r="AA53" s="75"/>
      <c r="AB53" s="215"/>
      <c r="AC53" s="75"/>
      <c r="AD53" s="75"/>
      <c r="AE53" s="75"/>
      <c r="AF53" s="91">
        <f t="shared" si="3"/>
        <v>0</v>
      </c>
      <c r="AG53" s="220">
        <v>0</v>
      </c>
      <c r="AH53" s="73" t="e">
        <f t="shared" si="18"/>
        <v>#DIV/0!</v>
      </c>
    </row>
    <row r="54" spans="1:34" hidden="1">
      <c r="A54" s="217" t="s">
        <v>104</v>
      </c>
      <c r="B54" s="52">
        <v>2212</v>
      </c>
      <c r="C54" s="69" t="s">
        <v>105</v>
      </c>
      <c r="D54" s="213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>
        <f t="shared" si="21"/>
        <v>0</v>
      </c>
      <c r="R54" s="75"/>
      <c r="S54" s="215"/>
      <c r="T54" s="215"/>
      <c r="U54" s="21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91">
        <f t="shared" si="3"/>
        <v>0</v>
      </c>
      <c r="AG54" s="220">
        <v>0</v>
      </c>
      <c r="AH54" s="73" t="e">
        <f t="shared" si="18"/>
        <v>#DIV/0!</v>
      </c>
    </row>
    <row r="55" spans="1:34">
      <c r="A55" s="217" t="s">
        <v>106</v>
      </c>
      <c r="B55" s="52">
        <v>2212</v>
      </c>
      <c r="C55" s="69" t="s">
        <v>107</v>
      </c>
      <c r="D55" s="213">
        <v>32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>
        <f t="shared" si="21"/>
        <v>32</v>
      </c>
      <c r="R55" s="75"/>
      <c r="S55" s="215"/>
      <c r="T55" s="215"/>
      <c r="U55" s="215"/>
      <c r="V55" s="215"/>
      <c r="W55" s="75"/>
      <c r="X55" s="215"/>
      <c r="Y55" s="215"/>
      <c r="Z55" s="75"/>
      <c r="AA55" s="215"/>
      <c r="AB55" s="75"/>
      <c r="AC55" s="75"/>
      <c r="AD55" s="75"/>
      <c r="AE55" s="75"/>
      <c r="AF55" s="91">
        <f t="shared" si="3"/>
        <v>0</v>
      </c>
      <c r="AG55" s="220">
        <v>0</v>
      </c>
      <c r="AH55" s="73">
        <f t="shared" si="18"/>
        <v>0</v>
      </c>
    </row>
    <row r="56" spans="1:34" s="229" customFormat="1" ht="32.25" customHeight="1">
      <c r="A56" s="252" t="s">
        <v>143</v>
      </c>
      <c r="B56" s="253">
        <v>2324</v>
      </c>
      <c r="C56" s="254" t="s">
        <v>363</v>
      </c>
      <c r="D56" s="227">
        <v>500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>
        <f t="shared" si="21"/>
        <v>500</v>
      </c>
      <c r="R56" s="75"/>
      <c r="S56" s="75"/>
      <c r="T56" s="75"/>
      <c r="U56" s="75"/>
      <c r="V56" s="215"/>
      <c r="W56" s="215"/>
      <c r="X56" s="215"/>
      <c r="Y56" s="75"/>
      <c r="Z56" s="215"/>
      <c r="AA56" s="215"/>
      <c r="AB56" s="75"/>
      <c r="AC56" s="75"/>
      <c r="AD56" s="75"/>
      <c r="AE56" s="228"/>
      <c r="AF56" s="91">
        <f t="shared" si="3"/>
        <v>0</v>
      </c>
      <c r="AG56" s="220">
        <v>0</v>
      </c>
      <c r="AH56" s="73">
        <f t="shared" si="18"/>
        <v>0</v>
      </c>
    </row>
    <row r="57" spans="1:34">
      <c r="A57" s="217" t="s">
        <v>108</v>
      </c>
      <c r="B57" s="52">
        <v>2329</v>
      </c>
      <c r="C57" s="69" t="s">
        <v>109</v>
      </c>
      <c r="D57" s="213">
        <v>1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>
        <f t="shared" si="21"/>
        <v>1</v>
      </c>
      <c r="R57" s="75"/>
      <c r="S57" s="215"/>
      <c r="T57" s="215"/>
      <c r="U57" s="215"/>
      <c r="V57" s="75"/>
      <c r="W57" s="75"/>
      <c r="X57" s="75"/>
      <c r="Y57" s="75"/>
      <c r="Z57" s="75"/>
      <c r="AA57" s="215"/>
      <c r="AB57" s="215"/>
      <c r="AC57" s="75"/>
      <c r="AD57" s="75"/>
      <c r="AE57" s="75"/>
      <c r="AF57" s="91">
        <f t="shared" si="3"/>
        <v>0</v>
      </c>
      <c r="AG57" s="220">
        <v>0</v>
      </c>
      <c r="AH57" s="73">
        <f t="shared" si="18"/>
        <v>0</v>
      </c>
    </row>
    <row r="58" spans="1:34">
      <c r="A58" s="217" t="s">
        <v>110</v>
      </c>
      <c r="B58" s="52">
        <v>2212</v>
      </c>
      <c r="C58" s="69" t="s">
        <v>111</v>
      </c>
      <c r="D58" s="213">
        <v>20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>
        <f t="shared" si="21"/>
        <v>20</v>
      </c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91">
        <f t="shared" si="3"/>
        <v>0</v>
      </c>
      <c r="AG58" s="73">
        <f t="shared" si="4"/>
        <v>0</v>
      </c>
      <c r="AH58" s="73">
        <f t="shared" si="18"/>
        <v>0</v>
      </c>
    </row>
    <row r="59" spans="1:34" s="202" customFormat="1" hidden="1">
      <c r="A59" s="217" t="s">
        <v>112</v>
      </c>
      <c r="B59" s="54">
        <v>2111</v>
      </c>
      <c r="C59" s="69" t="s">
        <v>113</v>
      </c>
      <c r="D59" s="213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>
        <f t="shared" si="21"/>
        <v>0</v>
      </c>
      <c r="R59" s="75"/>
      <c r="S59" s="215"/>
      <c r="T59" s="215"/>
      <c r="U59" s="215"/>
      <c r="V59" s="75"/>
      <c r="W59" s="75"/>
      <c r="X59" s="75"/>
      <c r="Y59" s="75"/>
      <c r="Z59" s="75"/>
      <c r="AA59" s="75"/>
      <c r="AB59" s="75"/>
      <c r="AC59" s="75"/>
      <c r="AD59" s="75"/>
      <c r="AE59" s="221"/>
      <c r="AF59" s="91">
        <f t="shared" si="3"/>
        <v>0</v>
      </c>
      <c r="AG59" s="220">
        <v>0</v>
      </c>
      <c r="AH59" s="73" t="e">
        <f t="shared" si="18"/>
        <v>#DIV/0!</v>
      </c>
    </row>
    <row r="60" spans="1:34">
      <c r="A60" s="217" t="s">
        <v>81</v>
      </c>
      <c r="B60" s="52">
        <v>2111</v>
      </c>
      <c r="C60" s="69" t="s">
        <v>114</v>
      </c>
      <c r="D60" s="213">
        <v>700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>
        <f t="shared" si="21"/>
        <v>700</v>
      </c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91">
        <f>SUM(S60:AD60)</f>
        <v>0</v>
      </c>
      <c r="AG60" s="73">
        <f t="shared" si="4"/>
        <v>0</v>
      </c>
      <c r="AH60" s="73">
        <f t="shared" si="18"/>
        <v>0</v>
      </c>
    </row>
    <row r="61" spans="1:34">
      <c r="A61" s="217" t="s">
        <v>81</v>
      </c>
      <c r="B61" s="52">
        <v>2112</v>
      </c>
      <c r="C61" s="69" t="s">
        <v>369</v>
      </c>
      <c r="D61" s="213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>
        <f t="shared" si="21"/>
        <v>0</v>
      </c>
      <c r="R61" s="75"/>
      <c r="S61" s="75"/>
      <c r="T61" s="75"/>
      <c r="U61" s="75"/>
      <c r="V61" s="75"/>
      <c r="W61" s="75"/>
      <c r="X61" s="75"/>
      <c r="Y61" s="75"/>
      <c r="Z61" s="75"/>
      <c r="AA61" s="215"/>
      <c r="AB61" s="215"/>
      <c r="AC61" s="75"/>
      <c r="AD61" s="75"/>
      <c r="AE61" s="75"/>
      <c r="AF61" s="91">
        <f>SUM(S61:AD61)</f>
        <v>0</v>
      </c>
      <c r="AG61" s="73" t="e">
        <f>(AF61/D61)*100</f>
        <v>#DIV/0!</v>
      </c>
      <c r="AH61" s="73" t="e">
        <f>(AF61/Q61)*100</f>
        <v>#DIV/0!</v>
      </c>
    </row>
    <row r="62" spans="1:34" s="226" customFormat="1">
      <c r="A62" s="252" t="s">
        <v>81</v>
      </c>
      <c r="B62" s="253">
        <v>2119</v>
      </c>
      <c r="C62" s="256" t="s">
        <v>144</v>
      </c>
      <c r="D62" s="224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>
        <f t="shared" si="21"/>
        <v>0</v>
      </c>
      <c r="R62" s="75"/>
      <c r="S62" s="75"/>
      <c r="T62" s="75"/>
      <c r="U62" s="75"/>
      <c r="V62" s="75"/>
      <c r="W62" s="215"/>
      <c r="X62" s="215"/>
      <c r="Y62" s="215"/>
      <c r="Z62" s="215"/>
      <c r="AA62" s="215"/>
      <c r="AB62" s="215"/>
      <c r="AC62" s="75"/>
      <c r="AD62" s="75"/>
      <c r="AE62" s="228"/>
      <c r="AF62" s="91">
        <f t="shared" si="3"/>
        <v>0</v>
      </c>
      <c r="AG62" s="73" t="e">
        <f>(AF62/D62)*100</f>
        <v>#DIV/0!</v>
      </c>
      <c r="AH62" s="73" t="e">
        <f>(AF62/Q62)*100</f>
        <v>#DIV/0!</v>
      </c>
    </row>
    <row r="63" spans="1:34">
      <c r="A63" s="217" t="s">
        <v>81</v>
      </c>
      <c r="B63" s="52">
        <v>2212</v>
      </c>
      <c r="C63" s="69" t="s">
        <v>115</v>
      </c>
      <c r="D63" s="213">
        <v>100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>
        <f t="shared" si="21"/>
        <v>100</v>
      </c>
      <c r="R63" s="75"/>
      <c r="S63" s="75"/>
      <c r="T63" s="75"/>
      <c r="U63" s="75"/>
      <c r="V63" s="75"/>
      <c r="W63" s="75"/>
      <c r="X63" s="215"/>
      <c r="Y63" s="215"/>
      <c r="Z63" s="215"/>
      <c r="AA63" s="215"/>
      <c r="AB63" s="215"/>
      <c r="AC63" s="75"/>
      <c r="AD63" s="75"/>
      <c r="AE63" s="75"/>
      <c r="AF63" s="91">
        <f t="shared" si="3"/>
        <v>0</v>
      </c>
      <c r="AG63" s="73">
        <f t="shared" si="4"/>
        <v>0</v>
      </c>
      <c r="AH63" s="73">
        <f t="shared" si="18"/>
        <v>0</v>
      </c>
    </row>
    <row r="64" spans="1:34" hidden="1">
      <c r="A64" s="217" t="s">
        <v>81</v>
      </c>
      <c r="B64" s="52">
        <v>2222</v>
      </c>
      <c r="C64" s="69" t="s">
        <v>116</v>
      </c>
      <c r="D64" s="213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>
        <f t="shared" si="21"/>
        <v>0</v>
      </c>
      <c r="R64" s="75"/>
      <c r="S64" s="215"/>
      <c r="T64" s="215"/>
      <c r="U64" s="21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91">
        <f t="shared" si="3"/>
        <v>0</v>
      </c>
      <c r="AG64" s="220">
        <v>0</v>
      </c>
      <c r="AH64" s="73" t="e">
        <f t="shared" si="18"/>
        <v>#DIV/0!</v>
      </c>
    </row>
    <row r="65" spans="1:34">
      <c r="A65" s="217" t="s">
        <v>81</v>
      </c>
      <c r="B65" s="52">
        <v>2321</v>
      </c>
      <c r="C65" s="69" t="s">
        <v>117</v>
      </c>
      <c r="D65" s="213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>
        <f t="shared" si="21"/>
        <v>0</v>
      </c>
      <c r="R65" s="75"/>
      <c r="S65" s="215"/>
      <c r="T65" s="215"/>
      <c r="U65" s="215"/>
      <c r="V65" s="75"/>
      <c r="W65" s="75"/>
      <c r="X65" s="75"/>
      <c r="Y65" s="75"/>
      <c r="Z65" s="215"/>
      <c r="AA65" s="215"/>
      <c r="AB65" s="215"/>
      <c r="AC65" s="75"/>
      <c r="AD65" s="75"/>
      <c r="AE65" s="75"/>
      <c r="AF65" s="91">
        <f t="shared" si="3"/>
        <v>0</v>
      </c>
      <c r="AG65" s="220">
        <v>0</v>
      </c>
      <c r="AH65" s="73" t="e">
        <f t="shared" si="18"/>
        <v>#DIV/0!</v>
      </c>
    </row>
    <row r="66" spans="1:34">
      <c r="A66" s="207" t="s">
        <v>81</v>
      </c>
      <c r="B66" s="52">
        <v>2322</v>
      </c>
      <c r="C66" s="69" t="s">
        <v>118</v>
      </c>
      <c r="D66" s="213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>
        <f t="shared" si="21"/>
        <v>0</v>
      </c>
      <c r="R66" s="75"/>
      <c r="S66" s="215"/>
      <c r="T66" s="215"/>
      <c r="U66" s="215"/>
      <c r="V66" s="75"/>
      <c r="W66" s="75"/>
      <c r="X66" s="75"/>
      <c r="Y66" s="215"/>
      <c r="Z66" s="215"/>
      <c r="AA66" s="75"/>
      <c r="AB66" s="215"/>
      <c r="AC66" s="75"/>
      <c r="AD66" s="75"/>
      <c r="AE66" s="75"/>
      <c r="AF66" s="91">
        <f t="shared" si="3"/>
        <v>0</v>
      </c>
      <c r="AG66" s="220">
        <v>0</v>
      </c>
      <c r="AH66" s="73" t="e">
        <f t="shared" si="18"/>
        <v>#DIV/0!</v>
      </c>
    </row>
    <row r="67" spans="1:34">
      <c r="A67" s="207" t="s">
        <v>81</v>
      </c>
      <c r="B67" s="52">
        <v>2324</v>
      </c>
      <c r="C67" s="69" t="s">
        <v>119</v>
      </c>
      <c r="D67" s="213">
        <v>500</v>
      </c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>
        <f t="shared" si="21"/>
        <v>500</v>
      </c>
      <c r="R67" s="75"/>
      <c r="S67" s="75"/>
      <c r="T67" s="75"/>
      <c r="U67" s="215"/>
      <c r="V67" s="75"/>
      <c r="W67" s="75"/>
      <c r="X67" s="127"/>
      <c r="Y67" s="127"/>
      <c r="Z67" s="127"/>
      <c r="AA67" s="215"/>
      <c r="AB67" s="127"/>
      <c r="AC67" s="127"/>
      <c r="AD67" s="127"/>
      <c r="AE67" s="127"/>
      <c r="AF67" s="128">
        <f t="shared" si="3"/>
        <v>0</v>
      </c>
      <c r="AG67" s="129">
        <f t="shared" si="4"/>
        <v>0</v>
      </c>
      <c r="AH67" s="129">
        <f t="shared" si="18"/>
        <v>0</v>
      </c>
    </row>
    <row r="68" spans="1:34">
      <c r="A68" s="207" t="s">
        <v>81</v>
      </c>
      <c r="B68" s="52">
        <v>2329</v>
      </c>
      <c r="C68" s="69" t="s">
        <v>120</v>
      </c>
      <c r="D68" s="213">
        <v>200</v>
      </c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>
        <f t="shared" si="21"/>
        <v>200</v>
      </c>
      <c r="R68" s="75"/>
      <c r="S68" s="75"/>
      <c r="T68" s="215"/>
      <c r="U68" s="215"/>
      <c r="V68" s="75"/>
      <c r="W68" s="75"/>
      <c r="X68" s="75"/>
      <c r="Y68" s="215"/>
      <c r="Z68" s="215"/>
      <c r="AA68" s="75"/>
      <c r="AB68" s="215"/>
      <c r="AC68" s="75"/>
      <c r="AD68" s="75"/>
      <c r="AE68" s="75"/>
      <c r="AF68" s="91">
        <f t="shared" si="3"/>
        <v>0</v>
      </c>
      <c r="AG68" s="73">
        <f t="shared" si="4"/>
        <v>0</v>
      </c>
      <c r="AH68" s="73">
        <f t="shared" si="18"/>
        <v>0</v>
      </c>
    </row>
    <row r="69" spans="1:34">
      <c r="A69" s="207" t="s">
        <v>81</v>
      </c>
      <c r="B69" s="52">
        <v>3111</v>
      </c>
      <c r="C69" s="69" t="s">
        <v>121</v>
      </c>
      <c r="D69" s="213">
        <v>3000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>
        <f t="shared" si="21"/>
        <v>3000</v>
      </c>
      <c r="R69" s="75"/>
      <c r="S69" s="75"/>
      <c r="T69" s="75"/>
      <c r="U69" s="75"/>
      <c r="V69" s="75"/>
      <c r="W69" s="75"/>
      <c r="X69" s="75"/>
      <c r="Y69" s="215"/>
      <c r="Z69" s="75"/>
      <c r="AA69" s="215"/>
      <c r="AB69" s="75"/>
      <c r="AC69" s="75"/>
      <c r="AD69" s="75"/>
      <c r="AE69" s="75"/>
      <c r="AF69" s="91">
        <f t="shared" si="3"/>
        <v>0</v>
      </c>
      <c r="AG69" s="73">
        <f t="shared" si="4"/>
        <v>0</v>
      </c>
      <c r="AH69" s="73">
        <f t="shared" si="18"/>
        <v>0</v>
      </c>
    </row>
    <row r="70" spans="1:34">
      <c r="A70" s="207" t="s">
        <v>81</v>
      </c>
      <c r="B70" s="52">
        <v>3112</v>
      </c>
      <c r="C70" s="69" t="s">
        <v>122</v>
      </c>
      <c r="D70" s="213">
        <v>2500</v>
      </c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>
        <f t="shared" si="21"/>
        <v>2500</v>
      </c>
      <c r="R70" s="75"/>
      <c r="S70" s="75"/>
      <c r="T70" s="215"/>
      <c r="U70" s="215"/>
      <c r="V70" s="215"/>
      <c r="W70" s="75"/>
      <c r="X70" s="75"/>
      <c r="Y70" s="75"/>
      <c r="Z70" s="215"/>
      <c r="AA70" s="75"/>
      <c r="AB70" s="75"/>
      <c r="AC70" s="75"/>
      <c r="AD70" s="75"/>
      <c r="AE70" s="75"/>
      <c r="AF70" s="91">
        <f t="shared" si="3"/>
        <v>0</v>
      </c>
      <c r="AG70" s="73">
        <f t="shared" si="4"/>
        <v>0</v>
      </c>
      <c r="AH70" s="73">
        <f t="shared" si="18"/>
        <v>0</v>
      </c>
    </row>
    <row r="71" spans="1:34" hidden="1">
      <c r="A71" s="207" t="s">
        <v>81</v>
      </c>
      <c r="B71" s="52">
        <v>3113</v>
      </c>
      <c r="C71" s="69" t="s">
        <v>123</v>
      </c>
      <c r="D71" s="213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>
        <f t="shared" si="21"/>
        <v>0</v>
      </c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91">
        <f t="shared" si="3"/>
        <v>0</v>
      </c>
      <c r="AG71" s="220">
        <v>0</v>
      </c>
      <c r="AH71" s="73" t="e">
        <f t="shared" ref="AH71:AH88" si="22">(AF71/Q71)*100</f>
        <v>#DIV/0!</v>
      </c>
    </row>
    <row r="72" spans="1:34" hidden="1">
      <c r="A72" s="207" t="s">
        <v>124</v>
      </c>
      <c r="B72" s="52">
        <v>2222</v>
      </c>
      <c r="C72" s="69" t="s">
        <v>125</v>
      </c>
      <c r="D72" s="213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>
        <f t="shared" si="21"/>
        <v>0</v>
      </c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91">
        <f t="shared" ref="AF72:AF87" si="23">SUM(S72:AD72)</f>
        <v>0</v>
      </c>
      <c r="AG72" s="220">
        <v>0</v>
      </c>
      <c r="AH72" s="73" t="e">
        <f t="shared" si="22"/>
        <v>#DIV/0!</v>
      </c>
    </row>
    <row r="73" spans="1:34">
      <c r="A73" s="207" t="s">
        <v>126</v>
      </c>
      <c r="B73" s="52">
        <v>2328</v>
      </c>
      <c r="C73" s="69" t="s">
        <v>127</v>
      </c>
      <c r="D73" s="213">
        <v>100</v>
      </c>
      <c r="E73" s="75"/>
      <c r="F73" s="75"/>
      <c r="G73" s="75"/>
      <c r="H73" s="75"/>
      <c r="I73" s="75"/>
      <c r="J73" s="75"/>
      <c r="K73" s="75"/>
      <c r="L73" s="75"/>
      <c r="M73" s="75"/>
      <c r="N73" s="75">
        <v>-30</v>
      </c>
      <c r="O73" s="75"/>
      <c r="P73" s="75"/>
      <c r="Q73" s="75">
        <f t="shared" si="21"/>
        <v>70</v>
      </c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215"/>
      <c r="AC73" s="75"/>
      <c r="AD73" s="75"/>
      <c r="AE73" s="75"/>
      <c r="AF73" s="91">
        <f t="shared" si="23"/>
        <v>0</v>
      </c>
      <c r="AG73" s="73">
        <f>(AF73/D73)*100</f>
        <v>0</v>
      </c>
      <c r="AH73" s="73">
        <f t="shared" si="22"/>
        <v>0</v>
      </c>
    </row>
    <row r="74" spans="1:34" ht="18">
      <c r="A74" s="210"/>
      <c r="B74" s="223"/>
      <c r="C74" s="76" t="s">
        <v>50</v>
      </c>
      <c r="D74" s="230">
        <f>D6+D27</f>
        <v>75007</v>
      </c>
      <c r="E74" s="77">
        <f t="shared" ref="E74:Q74" si="24">E6+E27</f>
        <v>0</v>
      </c>
      <c r="F74" s="77">
        <f t="shared" si="24"/>
        <v>0</v>
      </c>
      <c r="G74" s="77">
        <f t="shared" si="24"/>
        <v>0</v>
      </c>
      <c r="H74" s="77">
        <f t="shared" si="24"/>
        <v>0</v>
      </c>
      <c r="I74" s="77">
        <f t="shared" si="24"/>
        <v>0</v>
      </c>
      <c r="J74" s="77">
        <f t="shared" si="24"/>
        <v>0</v>
      </c>
      <c r="K74" s="77">
        <f t="shared" si="24"/>
        <v>0</v>
      </c>
      <c r="L74" s="77">
        <f t="shared" si="24"/>
        <v>0</v>
      </c>
      <c r="M74" s="77">
        <f t="shared" si="24"/>
        <v>0</v>
      </c>
      <c r="N74" s="77">
        <f t="shared" si="24"/>
        <v>-30</v>
      </c>
      <c r="O74" s="77">
        <f t="shared" si="24"/>
        <v>0</v>
      </c>
      <c r="P74" s="77">
        <f t="shared" si="24"/>
        <v>0</v>
      </c>
      <c r="Q74" s="230">
        <f t="shared" si="24"/>
        <v>74977</v>
      </c>
      <c r="R74" s="64"/>
      <c r="S74" s="77">
        <f t="shared" ref="S74:AD74" si="25">S6+S27</f>
        <v>0</v>
      </c>
      <c r="T74" s="77">
        <f t="shared" si="25"/>
        <v>0</v>
      </c>
      <c r="U74" s="77">
        <f t="shared" si="25"/>
        <v>0</v>
      </c>
      <c r="V74" s="77">
        <f t="shared" si="25"/>
        <v>0</v>
      </c>
      <c r="W74" s="77">
        <f t="shared" si="25"/>
        <v>0</v>
      </c>
      <c r="X74" s="77">
        <f t="shared" si="25"/>
        <v>0</v>
      </c>
      <c r="Y74" s="77">
        <f t="shared" si="25"/>
        <v>0</v>
      </c>
      <c r="Z74" s="77">
        <f t="shared" si="25"/>
        <v>0</v>
      </c>
      <c r="AA74" s="77">
        <f t="shared" si="25"/>
        <v>0</v>
      </c>
      <c r="AB74" s="77">
        <f t="shared" si="25"/>
        <v>0</v>
      </c>
      <c r="AC74" s="77">
        <f t="shared" si="25"/>
        <v>0</v>
      </c>
      <c r="AD74" s="77">
        <f t="shared" si="25"/>
        <v>0</v>
      </c>
      <c r="AE74" s="64"/>
      <c r="AF74" s="82">
        <f t="shared" si="23"/>
        <v>0</v>
      </c>
      <c r="AG74" s="77">
        <f>(AF74/D74)*100</f>
        <v>0</v>
      </c>
      <c r="AH74" s="77">
        <f t="shared" si="22"/>
        <v>0</v>
      </c>
    </row>
    <row r="75" spans="1:34" ht="18">
      <c r="A75" s="210"/>
      <c r="B75" s="231"/>
      <c r="C75" s="78" t="s">
        <v>51</v>
      </c>
      <c r="D75" s="245">
        <f>SUM(D76:D84)</f>
        <v>11638.5</v>
      </c>
      <c r="E75" s="78">
        <f t="shared" ref="E75:Q75" si="26">SUM(E76:E85)</f>
        <v>0</v>
      </c>
      <c r="F75" s="78">
        <f t="shared" si="26"/>
        <v>0</v>
      </c>
      <c r="G75" s="78">
        <f t="shared" si="26"/>
        <v>0</v>
      </c>
      <c r="H75" s="78">
        <f t="shared" si="26"/>
        <v>0</v>
      </c>
      <c r="I75" s="78">
        <f t="shared" si="26"/>
        <v>0</v>
      </c>
      <c r="J75" s="78">
        <f t="shared" si="26"/>
        <v>0</v>
      </c>
      <c r="K75" s="78">
        <f t="shared" si="26"/>
        <v>0</v>
      </c>
      <c r="L75" s="78">
        <f t="shared" si="26"/>
        <v>0</v>
      </c>
      <c r="M75" s="78">
        <f t="shared" si="26"/>
        <v>0</v>
      </c>
      <c r="N75" s="78">
        <f t="shared" si="26"/>
        <v>0</v>
      </c>
      <c r="O75" s="78">
        <f t="shared" si="26"/>
        <v>0</v>
      </c>
      <c r="P75" s="78">
        <f t="shared" si="26"/>
        <v>0</v>
      </c>
      <c r="Q75" s="245">
        <f t="shared" si="26"/>
        <v>11638.5</v>
      </c>
      <c r="R75" s="79"/>
      <c r="S75" s="78">
        <f t="shared" ref="S75:AD75" si="27">SUM(S76:S85)</f>
        <v>0</v>
      </c>
      <c r="T75" s="78">
        <f t="shared" si="27"/>
        <v>0</v>
      </c>
      <c r="U75" s="78">
        <f t="shared" si="27"/>
        <v>0</v>
      </c>
      <c r="V75" s="78">
        <f t="shared" si="27"/>
        <v>0</v>
      </c>
      <c r="W75" s="78">
        <f t="shared" si="27"/>
        <v>0</v>
      </c>
      <c r="X75" s="78">
        <f t="shared" si="27"/>
        <v>0</v>
      </c>
      <c r="Y75" s="78">
        <f t="shared" si="27"/>
        <v>0</v>
      </c>
      <c r="Z75" s="78">
        <f t="shared" si="27"/>
        <v>0</v>
      </c>
      <c r="AA75" s="78">
        <f t="shared" si="27"/>
        <v>0</v>
      </c>
      <c r="AB75" s="78">
        <f t="shared" si="27"/>
        <v>0</v>
      </c>
      <c r="AC75" s="78">
        <f t="shared" si="27"/>
        <v>0</v>
      </c>
      <c r="AD75" s="78">
        <f t="shared" si="27"/>
        <v>0</v>
      </c>
      <c r="AE75" s="79"/>
      <c r="AF75" s="92">
        <f t="shared" si="23"/>
        <v>0</v>
      </c>
      <c r="AG75" s="78">
        <f>(AF75/D75)*100</f>
        <v>0</v>
      </c>
      <c r="AH75" s="78">
        <f t="shared" si="22"/>
        <v>0</v>
      </c>
    </row>
    <row r="76" spans="1:34">
      <c r="A76" s="207" t="s">
        <v>68</v>
      </c>
      <c r="B76" s="50">
        <v>4111</v>
      </c>
      <c r="C76" s="232" t="s">
        <v>130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>
        <f>SUM(D76:P76)</f>
        <v>0</v>
      </c>
      <c r="R76" s="66"/>
      <c r="S76" s="84"/>
      <c r="T76" s="84"/>
      <c r="U76" s="84"/>
      <c r="V76" s="84"/>
      <c r="W76" s="80"/>
      <c r="X76" s="84"/>
      <c r="Y76" s="84"/>
      <c r="Z76" s="84"/>
      <c r="AA76" s="84"/>
      <c r="AB76" s="80"/>
      <c r="AC76" s="80"/>
      <c r="AD76" s="80"/>
      <c r="AE76" s="66"/>
      <c r="AF76" s="93">
        <f t="shared" si="23"/>
        <v>0</v>
      </c>
      <c r="AG76" s="95">
        <v>0</v>
      </c>
      <c r="AH76" s="80" t="e">
        <f t="shared" si="22"/>
        <v>#DIV/0!</v>
      </c>
    </row>
    <row r="77" spans="1:34">
      <c r="A77" s="207" t="s">
        <v>68</v>
      </c>
      <c r="B77" s="50">
        <v>4112</v>
      </c>
      <c r="C77" s="232" t="s">
        <v>131</v>
      </c>
      <c r="D77" s="80">
        <v>11240.5</v>
      </c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>
        <f t="shared" ref="Q77:Q85" si="28">SUM(D77:P77)</f>
        <v>11240.5</v>
      </c>
      <c r="R77" s="66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66"/>
      <c r="AF77" s="93">
        <f t="shared" si="23"/>
        <v>0</v>
      </c>
      <c r="AG77" s="80">
        <f>(AF77/D77)*100</f>
        <v>0</v>
      </c>
      <c r="AH77" s="80">
        <f t="shared" si="22"/>
        <v>0</v>
      </c>
    </row>
    <row r="78" spans="1:34">
      <c r="A78" s="207" t="s">
        <v>68</v>
      </c>
      <c r="B78" s="50">
        <v>4116</v>
      </c>
      <c r="C78" s="232" t="s">
        <v>132</v>
      </c>
      <c r="D78" s="80">
        <f>(48*8)-16</f>
        <v>368</v>
      </c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>
        <f t="shared" si="28"/>
        <v>368</v>
      </c>
      <c r="R78" s="66"/>
      <c r="S78" s="80"/>
      <c r="T78" s="84"/>
      <c r="U78" s="80"/>
      <c r="V78" s="80"/>
      <c r="W78" s="84"/>
      <c r="X78" s="80"/>
      <c r="Y78" s="80"/>
      <c r="Z78" s="80"/>
      <c r="AA78" s="80"/>
      <c r="AB78" s="80"/>
      <c r="AC78" s="80"/>
      <c r="AD78" s="80"/>
      <c r="AE78" s="66"/>
      <c r="AF78" s="93">
        <f t="shared" si="23"/>
        <v>0</v>
      </c>
      <c r="AG78" s="80">
        <f>(AF78/D78)*100</f>
        <v>0</v>
      </c>
      <c r="AH78" s="80">
        <f t="shared" si="22"/>
        <v>0</v>
      </c>
    </row>
    <row r="79" spans="1:34">
      <c r="A79" s="207" t="s">
        <v>68</v>
      </c>
      <c r="B79" s="50">
        <v>4121</v>
      </c>
      <c r="C79" s="232" t="s">
        <v>133</v>
      </c>
      <c r="D79" s="80">
        <v>30</v>
      </c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>
        <f t="shared" si="28"/>
        <v>30</v>
      </c>
      <c r="R79" s="66"/>
      <c r="S79" s="84"/>
      <c r="T79" s="80"/>
      <c r="U79" s="84"/>
      <c r="V79" s="80"/>
      <c r="W79" s="80"/>
      <c r="X79" s="84"/>
      <c r="Y79" s="84"/>
      <c r="Z79" s="84"/>
      <c r="AA79" s="84"/>
      <c r="AB79" s="84"/>
      <c r="AC79" s="80"/>
      <c r="AD79" s="80"/>
      <c r="AE79" s="66"/>
      <c r="AF79" s="93">
        <f t="shared" si="23"/>
        <v>0</v>
      </c>
      <c r="AG79" s="80">
        <f>(AF79/D79)*100</f>
        <v>0</v>
      </c>
      <c r="AH79" s="80">
        <f t="shared" si="22"/>
        <v>0</v>
      </c>
    </row>
    <row r="80" spans="1:34">
      <c r="A80" s="207" t="s">
        <v>68</v>
      </c>
      <c r="B80" s="50">
        <v>4122</v>
      </c>
      <c r="C80" s="232" t="s">
        <v>134</v>
      </c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>
        <f t="shared" si="28"/>
        <v>0</v>
      </c>
      <c r="R80" s="66"/>
      <c r="S80" s="80"/>
      <c r="T80" s="84"/>
      <c r="U80" s="84"/>
      <c r="V80" s="84"/>
      <c r="W80" s="84"/>
      <c r="X80" s="84"/>
      <c r="Y80" s="84"/>
      <c r="Z80" s="84"/>
      <c r="AA80" s="84"/>
      <c r="AB80" s="80"/>
      <c r="AC80" s="80"/>
      <c r="AD80" s="80"/>
      <c r="AE80" s="66"/>
      <c r="AF80" s="93">
        <f t="shared" si="23"/>
        <v>0</v>
      </c>
      <c r="AG80" s="95">
        <v>0</v>
      </c>
      <c r="AH80" s="80" t="e">
        <f t="shared" si="22"/>
        <v>#DIV/0!</v>
      </c>
    </row>
    <row r="81" spans="1:34" hidden="1">
      <c r="A81" s="207" t="s">
        <v>68</v>
      </c>
      <c r="B81" s="50">
        <v>4123</v>
      </c>
      <c r="C81" s="232" t="s">
        <v>135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>
        <f t="shared" si="28"/>
        <v>0</v>
      </c>
      <c r="R81" s="66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66"/>
      <c r="AF81" s="93">
        <f t="shared" si="23"/>
        <v>0</v>
      </c>
      <c r="AG81" s="95">
        <v>0</v>
      </c>
      <c r="AH81" s="80" t="e">
        <f t="shared" si="22"/>
        <v>#DIV/0!</v>
      </c>
    </row>
    <row r="82" spans="1:34">
      <c r="A82" s="207" t="s">
        <v>68</v>
      </c>
      <c r="B82" s="50">
        <v>4213</v>
      </c>
      <c r="C82" s="232" t="s">
        <v>136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>
        <f t="shared" si="28"/>
        <v>0</v>
      </c>
      <c r="R82" s="66"/>
      <c r="S82" s="80"/>
      <c r="T82" s="80"/>
      <c r="U82" s="80"/>
      <c r="V82" s="80"/>
      <c r="W82" s="80"/>
      <c r="X82" s="80"/>
      <c r="Y82" s="84"/>
      <c r="Z82" s="84"/>
      <c r="AA82" s="84"/>
      <c r="AB82" s="84"/>
      <c r="AC82" s="80"/>
      <c r="AD82" s="80"/>
      <c r="AE82" s="66"/>
      <c r="AF82" s="93">
        <f t="shared" si="23"/>
        <v>0</v>
      </c>
      <c r="AG82" s="95">
        <v>0</v>
      </c>
      <c r="AH82" s="80" t="e">
        <f t="shared" si="22"/>
        <v>#DIV/0!</v>
      </c>
    </row>
    <row r="83" spans="1:34">
      <c r="A83" s="207" t="s">
        <v>68</v>
      </c>
      <c r="B83" s="50">
        <v>4216</v>
      </c>
      <c r="C83" s="232" t="s">
        <v>137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>
        <f t="shared" si="28"/>
        <v>0</v>
      </c>
      <c r="R83" s="66"/>
      <c r="S83" s="80"/>
      <c r="T83" s="80"/>
      <c r="U83" s="80"/>
      <c r="V83" s="80"/>
      <c r="W83" s="80"/>
      <c r="X83" s="80"/>
      <c r="Y83" s="84"/>
      <c r="Z83" s="84"/>
      <c r="AA83" s="84"/>
      <c r="AB83" s="84"/>
      <c r="AC83" s="80"/>
      <c r="AD83" s="80"/>
      <c r="AE83" s="66"/>
      <c r="AF83" s="93">
        <f t="shared" si="23"/>
        <v>0</v>
      </c>
      <c r="AG83" s="95">
        <v>0</v>
      </c>
      <c r="AH83" s="80" t="e">
        <f t="shared" si="22"/>
        <v>#DIV/0!</v>
      </c>
    </row>
    <row r="84" spans="1:34">
      <c r="A84" s="207" t="s">
        <v>68</v>
      </c>
      <c r="B84" s="50">
        <v>4222</v>
      </c>
      <c r="C84" s="232" t="s">
        <v>138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>
        <f t="shared" si="28"/>
        <v>0</v>
      </c>
      <c r="R84" s="66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66"/>
      <c r="AF84" s="93">
        <f t="shared" si="23"/>
        <v>0</v>
      </c>
      <c r="AG84" s="95">
        <v>0</v>
      </c>
      <c r="AH84" s="80" t="e">
        <f t="shared" si="22"/>
        <v>#DIV/0!</v>
      </c>
    </row>
    <row r="85" spans="1:34" hidden="1">
      <c r="A85" s="207" t="s">
        <v>68</v>
      </c>
      <c r="B85" s="50">
        <v>4223</v>
      </c>
      <c r="C85" s="232" t="s">
        <v>139</v>
      </c>
      <c r="D85" s="209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>
        <f t="shared" si="28"/>
        <v>0</v>
      </c>
      <c r="R85" s="66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66"/>
      <c r="AF85" s="93">
        <f t="shared" si="23"/>
        <v>0</v>
      </c>
      <c r="AG85" s="95">
        <v>0</v>
      </c>
      <c r="AH85" s="80" t="e">
        <f t="shared" si="22"/>
        <v>#DIV/0!</v>
      </c>
    </row>
    <row r="86" spans="1:34">
      <c r="A86" s="207" t="s">
        <v>68</v>
      </c>
      <c r="B86" s="50">
        <v>4134</v>
      </c>
      <c r="C86" s="74" t="s">
        <v>128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>
        <f>SUM(D86:P86)</f>
        <v>0</v>
      </c>
      <c r="R86" s="234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4"/>
      <c r="AF86" s="235">
        <f t="shared" si="23"/>
        <v>0</v>
      </c>
      <c r="AG86" s="236">
        <v>0</v>
      </c>
      <c r="AH86" s="237" t="e">
        <f t="shared" si="22"/>
        <v>#DIV/0!</v>
      </c>
    </row>
    <row r="87" spans="1:34">
      <c r="A87" s="207" t="s">
        <v>68</v>
      </c>
      <c r="B87" s="49">
        <v>4139</v>
      </c>
      <c r="C87" s="74" t="s">
        <v>53</v>
      </c>
      <c r="D87" s="233">
        <v>600</v>
      </c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>
        <f>SUM(D87:P87)</f>
        <v>600</v>
      </c>
      <c r="R87" s="234"/>
      <c r="S87" s="237"/>
      <c r="T87" s="237"/>
      <c r="U87" s="237"/>
      <c r="V87" s="237"/>
      <c r="W87" s="237"/>
      <c r="X87" s="236"/>
      <c r="Y87" s="236"/>
      <c r="Z87" s="237"/>
      <c r="AA87" s="237"/>
      <c r="AB87" s="237"/>
      <c r="AC87" s="237"/>
      <c r="AD87" s="237"/>
      <c r="AE87" s="238"/>
      <c r="AF87" s="235">
        <f t="shared" si="23"/>
        <v>0</v>
      </c>
      <c r="AG87" s="236">
        <f>(AF87/D87)*100</f>
        <v>0</v>
      </c>
      <c r="AH87" s="237">
        <f t="shared" si="22"/>
        <v>0</v>
      </c>
    </row>
    <row r="88" spans="1:34" ht="20.25">
      <c r="A88" s="205"/>
      <c r="B88" s="205"/>
      <c r="C88" s="81" t="s">
        <v>52</v>
      </c>
      <c r="D88" s="243">
        <f>D74+D75+D86+D87</f>
        <v>87245.5</v>
      </c>
      <c r="E88" s="77">
        <f t="shared" ref="E88:Q88" si="29">E74+E75+E86+E87</f>
        <v>0</v>
      </c>
      <c r="F88" s="77">
        <f t="shared" si="29"/>
        <v>0</v>
      </c>
      <c r="G88" s="77">
        <f t="shared" si="29"/>
        <v>0</v>
      </c>
      <c r="H88" s="77">
        <f t="shared" si="29"/>
        <v>0</v>
      </c>
      <c r="I88" s="77">
        <f t="shared" si="29"/>
        <v>0</v>
      </c>
      <c r="J88" s="77">
        <f t="shared" si="29"/>
        <v>0</v>
      </c>
      <c r="K88" s="77">
        <f t="shared" si="29"/>
        <v>0</v>
      </c>
      <c r="L88" s="77">
        <f t="shared" si="29"/>
        <v>0</v>
      </c>
      <c r="M88" s="77">
        <f t="shared" si="29"/>
        <v>0</v>
      </c>
      <c r="N88" s="77">
        <f t="shared" si="29"/>
        <v>-30</v>
      </c>
      <c r="O88" s="77">
        <f t="shared" si="29"/>
        <v>0</v>
      </c>
      <c r="P88" s="77">
        <f t="shared" si="29"/>
        <v>0</v>
      </c>
      <c r="Q88" s="243">
        <f t="shared" si="29"/>
        <v>87215.5</v>
      </c>
      <c r="R88" s="64"/>
      <c r="S88" s="82">
        <f t="shared" ref="S88:AD88" si="30">S74+S75+S86+S87</f>
        <v>0</v>
      </c>
      <c r="T88" s="82">
        <f t="shared" si="30"/>
        <v>0</v>
      </c>
      <c r="U88" s="82">
        <f t="shared" si="30"/>
        <v>0</v>
      </c>
      <c r="V88" s="82">
        <f t="shared" si="30"/>
        <v>0</v>
      </c>
      <c r="W88" s="82">
        <f t="shared" si="30"/>
        <v>0</v>
      </c>
      <c r="X88" s="82">
        <f t="shared" si="30"/>
        <v>0</v>
      </c>
      <c r="Y88" s="82">
        <f t="shared" si="30"/>
        <v>0</v>
      </c>
      <c r="Z88" s="82">
        <f t="shared" si="30"/>
        <v>0</v>
      </c>
      <c r="AA88" s="82">
        <f t="shared" si="30"/>
        <v>0</v>
      </c>
      <c r="AB88" s="82">
        <f t="shared" si="30"/>
        <v>0</v>
      </c>
      <c r="AC88" s="82">
        <f t="shared" si="30"/>
        <v>0</v>
      </c>
      <c r="AD88" s="82">
        <f t="shared" si="30"/>
        <v>0</v>
      </c>
      <c r="AE88" s="83"/>
      <c r="AF88" s="82">
        <f>AF74+AF75+AF86+AF87</f>
        <v>0</v>
      </c>
      <c r="AG88" s="77">
        <f>(AF88/D88)*100</f>
        <v>0</v>
      </c>
      <c r="AH88" s="77">
        <f t="shared" si="22"/>
        <v>0</v>
      </c>
    </row>
    <row r="89" spans="1:34">
      <c r="D89" s="239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2"/>
    </row>
    <row r="90" spans="1:34">
      <c r="D90" s="239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2"/>
    </row>
    <row r="95" spans="1:34">
      <c r="W95" s="241"/>
    </row>
  </sheetData>
  <sheetProtection password="CC33" sheet="1" objects="1" scenarios="1"/>
  <mergeCells count="1">
    <mergeCell ref="A1:C2"/>
  </mergeCells>
  <conditionalFormatting sqref="AG6:AH88">
    <cfRule type="cellIs" dxfId="2" priority="2" operator="greaterThan">
      <formula>100</formula>
    </cfRule>
  </conditionalFormatting>
  <pageMargins left="0.19685039370078741" right="0.19685039370078741" top="0.78740157480314965" bottom="0.78740157480314965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1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4">
      <c r="B1" s="1"/>
      <c r="C1" s="96"/>
    </row>
    <row r="2" spans="1:4" ht="17.25" customHeight="1">
      <c r="A2" s="136" t="s">
        <v>386</v>
      </c>
      <c r="B2" s="3"/>
      <c r="C2" s="97"/>
    </row>
    <row r="3" spans="1:4" ht="17.25" customHeight="1">
      <c r="B3" s="3"/>
      <c r="C3" s="97"/>
      <c r="D3" s="261" t="s">
        <v>354</v>
      </c>
    </row>
    <row r="4" spans="1:4" ht="39" customHeight="1">
      <c r="A4" s="29" t="s">
        <v>160</v>
      </c>
      <c r="B4" s="120" t="s">
        <v>399</v>
      </c>
      <c r="C4"/>
      <c r="D4" s="141" t="s">
        <v>505</v>
      </c>
    </row>
    <row r="5" spans="1:4">
      <c r="A5" s="29" t="s">
        <v>273</v>
      </c>
      <c r="B5" s="5" t="s">
        <v>172</v>
      </c>
      <c r="C5"/>
      <c r="D5" s="147">
        <v>10</v>
      </c>
    </row>
    <row r="6" spans="1:4">
      <c r="B6" s="5" t="s">
        <v>173</v>
      </c>
      <c r="C6"/>
      <c r="D6" s="147">
        <v>10</v>
      </c>
    </row>
    <row r="7" spans="1:4" ht="25.5">
      <c r="B7" s="99" t="s">
        <v>274</v>
      </c>
      <c r="C7"/>
      <c r="D7" s="147">
        <v>100</v>
      </c>
    </row>
    <row r="8" spans="1:4">
      <c r="B8" s="5" t="s">
        <v>275</v>
      </c>
      <c r="C8"/>
      <c r="D8" s="147">
        <v>30</v>
      </c>
    </row>
    <row r="9" spans="1:4">
      <c r="B9" s="8" t="s">
        <v>3</v>
      </c>
      <c r="C9"/>
      <c r="D9" s="143">
        <f>SUM(D5:D8)</f>
        <v>150</v>
      </c>
    </row>
    <row r="10" spans="1:4" ht="17.25" customHeight="1">
      <c r="B10" s="3"/>
      <c r="C10"/>
    </row>
    <row r="11" spans="1:4" ht="17.25" customHeight="1">
      <c r="B11" s="3"/>
      <c r="C11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4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8">
      <c r="B1" s="1"/>
      <c r="C1" s="96"/>
    </row>
    <row r="2" spans="1:8" ht="17.25" customHeight="1">
      <c r="A2" s="136" t="s">
        <v>386</v>
      </c>
      <c r="B2" s="3"/>
      <c r="C2" s="97"/>
    </row>
    <row r="3" spans="1:8" ht="17.25" customHeight="1">
      <c r="B3" s="3"/>
      <c r="C3" s="97"/>
      <c r="D3" s="261" t="s">
        <v>354</v>
      </c>
    </row>
    <row r="4" spans="1:8" ht="39.75" customHeight="1">
      <c r="A4" s="29" t="s">
        <v>160</v>
      </c>
      <c r="B4" s="120" t="s">
        <v>277</v>
      </c>
      <c r="C4"/>
      <c r="D4" s="141" t="s">
        <v>505</v>
      </c>
    </row>
    <row r="5" spans="1:8">
      <c r="A5" s="29" t="s">
        <v>278</v>
      </c>
      <c r="B5" s="5" t="s">
        <v>244</v>
      </c>
      <c r="C5"/>
      <c r="D5" s="147">
        <v>750</v>
      </c>
      <c r="H5" s="31"/>
    </row>
    <row r="6" spans="1:8">
      <c r="B6" s="5" t="s">
        <v>167</v>
      </c>
      <c r="C6"/>
      <c r="D6" s="147">
        <v>20</v>
      </c>
      <c r="H6" s="31"/>
    </row>
    <row r="7" spans="1:8">
      <c r="A7"/>
      <c r="B7" s="5" t="s">
        <v>168</v>
      </c>
      <c r="C7"/>
      <c r="D7" s="147">
        <v>220</v>
      </c>
      <c r="H7" s="31"/>
    </row>
    <row r="8" spans="1:8">
      <c r="A8"/>
      <c r="B8" s="5" t="s">
        <v>169</v>
      </c>
      <c r="C8"/>
      <c r="D8" s="147">
        <v>110</v>
      </c>
      <c r="H8" s="31"/>
    </row>
    <row r="9" spans="1:8">
      <c r="A9"/>
      <c r="B9" s="5" t="s">
        <v>170</v>
      </c>
      <c r="C9"/>
      <c r="D9" s="147">
        <v>5</v>
      </c>
      <c r="H9" s="31"/>
    </row>
    <row r="10" spans="1:8">
      <c r="A10"/>
      <c r="B10" s="5" t="s">
        <v>171</v>
      </c>
      <c r="C10"/>
      <c r="D10" s="147">
        <v>2</v>
      </c>
      <c r="H10" s="31"/>
    </row>
    <row r="11" spans="1:8">
      <c r="A11"/>
      <c r="B11" s="5" t="s">
        <v>245</v>
      </c>
      <c r="C11"/>
      <c r="D11" s="147">
        <v>1</v>
      </c>
      <c r="H11" s="31"/>
    </row>
    <row r="12" spans="1:8">
      <c r="A12"/>
      <c r="B12" s="5" t="s">
        <v>172</v>
      </c>
      <c r="C12"/>
      <c r="D12" s="147">
        <v>20</v>
      </c>
      <c r="H12" s="31"/>
    </row>
    <row r="13" spans="1:8" ht="32.25" customHeight="1">
      <c r="A13"/>
      <c r="B13" s="116" t="s">
        <v>351</v>
      </c>
      <c r="C13"/>
      <c r="D13" s="175">
        <v>450</v>
      </c>
      <c r="H13" s="31"/>
    </row>
    <row r="14" spans="1:8">
      <c r="A14"/>
      <c r="B14" s="5" t="s">
        <v>190</v>
      </c>
      <c r="C14"/>
      <c r="D14" s="147">
        <v>1400</v>
      </c>
      <c r="H14" s="31"/>
    </row>
    <row r="15" spans="1:8">
      <c r="A15"/>
      <c r="B15" s="5" t="s">
        <v>279</v>
      </c>
      <c r="C15"/>
      <c r="D15" s="147">
        <v>3100</v>
      </c>
      <c r="H15" s="31"/>
    </row>
    <row r="16" spans="1:8">
      <c r="A16"/>
      <c r="B16" s="20" t="s">
        <v>264</v>
      </c>
      <c r="C16"/>
      <c r="D16" s="147">
        <v>10</v>
      </c>
      <c r="H16" s="31"/>
    </row>
    <row r="17" spans="1:8">
      <c r="A17"/>
      <c r="B17" s="5" t="s">
        <v>280</v>
      </c>
      <c r="C17"/>
      <c r="D17" s="147">
        <v>200</v>
      </c>
      <c r="H17" s="31"/>
    </row>
    <row r="18" spans="1:8">
      <c r="A18"/>
      <c r="B18" s="5" t="s">
        <v>174</v>
      </c>
      <c r="C18"/>
      <c r="D18" s="147">
        <v>10</v>
      </c>
      <c r="H18" s="31"/>
    </row>
    <row r="19" spans="1:8">
      <c r="A19"/>
      <c r="B19" s="5" t="s">
        <v>246</v>
      </c>
      <c r="C19"/>
      <c r="D19" s="147">
        <v>30</v>
      </c>
      <c r="H19" s="31"/>
    </row>
    <row r="20" spans="1:8">
      <c r="A20"/>
      <c r="B20" s="5" t="s">
        <v>175</v>
      </c>
      <c r="C20"/>
      <c r="D20" s="147">
        <v>15</v>
      </c>
      <c r="H20" s="31"/>
    </row>
    <row r="21" spans="1:8">
      <c r="A21"/>
      <c r="B21" s="5" t="s">
        <v>176</v>
      </c>
      <c r="C21"/>
      <c r="D21" s="147">
        <v>70</v>
      </c>
      <c r="H21" s="31"/>
    </row>
    <row r="22" spans="1:8">
      <c r="A22"/>
      <c r="B22" s="5" t="s">
        <v>281</v>
      </c>
      <c r="C22"/>
      <c r="D22" s="147">
        <v>5</v>
      </c>
      <c r="H22" s="31"/>
    </row>
    <row r="23" spans="1:8">
      <c r="B23" s="5" t="s">
        <v>163</v>
      </c>
      <c r="C23"/>
      <c r="D23" s="147">
        <v>10</v>
      </c>
      <c r="H23" s="31"/>
    </row>
    <row r="24" spans="1:8">
      <c r="B24" s="5" t="s">
        <v>282</v>
      </c>
      <c r="C24"/>
      <c r="D24" s="147">
        <v>250</v>
      </c>
      <c r="H24" s="31"/>
    </row>
    <row r="25" spans="1:8" ht="15.75" customHeight="1">
      <c r="B25" s="5" t="s">
        <v>177</v>
      </c>
      <c r="C25"/>
      <c r="D25" s="147">
        <v>1500</v>
      </c>
      <c r="H25" s="31"/>
    </row>
    <row r="26" spans="1:8" ht="14.25" customHeight="1">
      <c r="B26" s="5" t="s">
        <v>250</v>
      </c>
      <c r="C26"/>
      <c r="D26" s="147">
        <v>1</v>
      </c>
      <c r="H26" s="31"/>
    </row>
    <row r="27" spans="1:8" ht="14.25" customHeight="1">
      <c r="B27" s="7" t="s">
        <v>359</v>
      </c>
      <c r="C27"/>
      <c r="D27" s="147">
        <v>2</v>
      </c>
      <c r="H27" s="31"/>
    </row>
    <row r="28" spans="1:8" ht="14.25" customHeight="1">
      <c r="B28" s="5" t="s">
        <v>252</v>
      </c>
      <c r="C28"/>
      <c r="D28" s="147">
        <v>10</v>
      </c>
      <c r="H28" s="31"/>
    </row>
    <row r="29" spans="1:8">
      <c r="B29" s="5" t="s">
        <v>180</v>
      </c>
      <c r="C29"/>
      <c r="D29" s="147">
        <v>15</v>
      </c>
      <c r="H29" s="31"/>
    </row>
    <row r="30" spans="1:8">
      <c r="B30" s="8" t="s">
        <v>3</v>
      </c>
      <c r="C30"/>
      <c r="D30" s="148">
        <f>SUM(D5:D29)</f>
        <v>8206</v>
      </c>
    </row>
    <row r="31" spans="1:8" ht="17.25" customHeight="1">
      <c r="B31" s="3"/>
      <c r="C31"/>
    </row>
    <row r="32" spans="1:8" ht="17.25" customHeight="1">
      <c r="B32" s="3"/>
      <c r="C32"/>
    </row>
    <row r="33" spans="2:4" ht="17.25" customHeight="1">
      <c r="B33" s="3"/>
      <c r="C33"/>
      <c r="D33" s="139"/>
    </row>
    <row r="34" spans="2:4" ht="17.25" customHeight="1">
      <c r="B34" s="3"/>
      <c r="C34"/>
      <c r="D34" s="139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6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4">
      <c r="B1" s="1"/>
      <c r="C1" s="96"/>
    </row>
    <row r="2" spans="1:4" ht="17.25" customHeight="1">
      <c r="A2" s="136" t="s">
        <v>386</v>
      </c>
      <c r="B2" s="3"/>
      <c r="C2" s="97"/>
    </row>
    <row r="3" spans="1:4" ht="17.25" customHeight="1">
      <c r="B3" s="3"/>
      <c r="C3" s="97"/>
      <c r="D3" s="261" t="s">
        <v>354</v>
      </c>
    </row>
    <row r="4" spans="1:4" ht="43.5" customHeight="1">
      <c r="A4" s="29" t="s">
        <v>160</v>
      </c>
      <c r="B4" s="120" t="s">
        <v>283</v>
      </c>
      <c r="C4"/>
      <c r="D4" s="141" t="s">
        <v>505</v>
      </c>
    </row>
    <row r="5" spans="1:4">
      <c r="A5" s="29" t="s">
        <v>284</v>
      </c>
      <c r="B5" s="5" t="s">
        <v>173</v>
      </c>
      <c r="C5"/>
      <c r="D5" s="147">
        <v>50</v>
      </c>
    </row>
    <row r="6" spans="1:4">
      <c r="B6" s="5" t="s">
        <v>190</v>
      </c>
      <c r="C6"/>
      <c r="D6" s="147">
        <v>100</v>
      </c>
    </row>
    <row r="7" spans="1:4">
      <c r="B7" s="20" t="s">
        <v>12</v>
      </c>
      <c r="C7"/>
      <c r="D7" s="147">
        <v>1100</v>
      </c>
    </row>
    <row r="8" spans="1:4">
      <c r="B8" s="5" t="s">
        <v>185</v>
      </c>
      <c r="C8"/>
      <c r="D8" s="147">
        <v>400</v>
      </c>
    </row>
    <row r="9" spans="1:4">
      <c r="B9" s="5" t="s">
        <v>176</v>
      </c>
      <c r="C9"/>
      <c r="D9" s="147">
        <v>30</v>
      </c>
    </row>
    <row r="10" spans="1:4">
      <c r="B10" s="5" t="s">
        <v>164</v>
      </c>
      <c r="C10"/>
      <c r="D10" s="147">
        <v>100</v>
      </c>
    </row>
    <row r="11" spans="1:4">
      <c r="B11" s="5" t="s">
        <v>177</v>
      </c>
      <c r="C11"/>
      <c r="D11" s="147">
        <v>500</v>
      </c>
    </row>
    <row r="12" spans="1:4">
      <c r="B12" s="8" t="s">
        <v>3</v>
      </c>
      <c r="C12"/>
      <c r="D12" s="148">
        <f>SUM(D5:D11)</f>
        <v>2280</v>
      </c>
    </row>
    <row r="13" spans="1:4" ht="17.25" customHeight="1">
      <c r="B13" s="3"/>
      <c r="C13"/>
    </row>
    <row r="14" spans="1:4" ht="17.25" customHeight="1">
      <c r="B14" s="3"/>
      <c r="C14"/>
      <c r="D14" s="139"/>
    </row>
    <row r="15" spans="1:4" ht="17.25" customHeight="1">
      <c r="B15" s="3"/>
      <c r="C15"/>
      <c r="D15" s="139"/>
    </row>
    <row r="16" spans="1:4" ht="17.25" customHeight="1">
      <c r="B16" s="3"/>
      <c r="C16"/>
      <c r="D16" s="139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2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4">
      <c r="B1" s="1"/>
      <c r="C1" s="96"/>
    </row>
    <row r="2" spans="1:4" ht="17.25" customHeight="1">
      <c r="A2" s="136" t="s">
        <v>386</v>
      </c>
      <c r="B2" s="3"/>
      <c r="C2" s="97"/>
    </row>
    <row r="3" spans="1:4" ht="17.25" customHeight="1">
      <c r="B3" s="3"/>
      <c r="C3" s="97"/>
      <c r="D3" s="261" t="s">
        <v>354</v>
      </c>
    </row>
    <row r="4" spans="1:4" ht="42.75" customHeight="1">
      <c r="A4" s="29" t="s">
        <v>160</v>
      </c>
      <c r="B4" s="120" t="s">
        <v>285</v>
      </c>
      <c r="C4"/>
      <c r="D4" s="141" t="s">
        <v>505</v>
      </c>
    </row>
    <row r="5" spans="1:4" ht="12.75" hidden="1" customHeight="1">
      <c r="B5" s="25"/>
      <c r="C5"/>
      <c r="D5" s="147"/>
    </row>
    <row r="6" spans="1:4">
      <c r="A6" s="29" t="s">
        <v>286</v>
      </c>
      <c r="B6" s="5" t="s">
        <v>185</v>
      </c>
      <c r="C6"/>
      <c r="D6" s="142">
        <v>300</v>
      </c>
    </row>
    <row r="7" spans="1:4">
      <c r="B7" s="99" t="s">
        <v>287</v>
      </c>
      <c r="C7"/>
      <c r="D7" s="142">
        <v>120</v>
      </c>
    </row>
    <row r="8" spans="1:4">
      <c r="B8" s="131" t="s">
        <v>177</v>
      </c>
      <c r="C8"/>
      <c r="D8" s="142">
        <v>180</v>
      </c>
    </row>
    <row r="9" spans="1:4">
      <c r="B9" s="8" t="s">
        <v>3</v>
      </c>
      <c r="C9"/>
      <c r="D9" s="143">
        <f>SUM(D6:D8)</f>
        <v>600</v>
      </c>
    </row>
    <row r="10" spans="1:4" ht="17.25" customHeight="1">
      <c r="B10" s="3"/>
      <c r="C10"/>
    </row>
    <row r="11" spans="1:4" ht="17.25" customHeight="1">
      <c r="B11" s="3"/>
      <c r="C11"/>
    </row>
    <row r="12" spans="1:4" ht="17.25" customHeight="1">
      <c r="B12" s="3"/>
      <c r="C12"/>
      <c r="D12" s="139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0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4">
      <c r="B1" s="1"/>
      <c r="C1" s="96"/>
    </row>
    <row r="2" spans="1:4" ht="17.25" customHeight="1">
      <c r="A2" s="136" t="s">
        <v>386</v>
      </c>
      <c r="B2" s="3"/>
      <c r="C2" s="97"/>
    </row>
    <row r="3" spans="1:4" ht="17.25" customHeight="1">
      <c r="B3" s="3"/>
      <c r="C3" s="97"/>
      <c r="D3" s="261" t="s">
        <v>354</v>
      </c>
    </row>
    <row r="4" spans="1:4" ht="39.75" customHeight="1">
      <c r="A4" s="29" t="s">
        <v>160</v>
      </c>
      <c r="B4" s="120" t="s">
        <v>288</v>
      </c>
      <c r="C4"/>
      <c r="D4" s="141" t="s">
        <v>505</v>
      </c>
    </row>
    <row r="5" spans="1:4">
      <c r="A5" s="29" t="s">
        <v>289</v>
      </c>
      <c r="B5" s="5" t="s">
        <v>173</v>
      </c>
      <c r="C5"/>
      <c r="D5" s="147">
        <v>1</v>
      </c>
    </row>
    <row r="6" spans="1:4">
      <c r="B6" s="5" t="s">
        <v>185</v>
      </c>
      <c r="C6"/>
      <c r="D6" s="142">
        <v>1</v>
      </c>
    </row>
    <row r="7" spans="1:4">
      <c r="B7" s="5" t="s">
        <v>290</v>
      </c>
      <c r="C7"/>
      <c r="D7" s="147">
        <v>13</v>
      </c>
    </row>
    <row r="8" spans="1:4">
      <c r="B8" s="8" t="s">
        <v>3</v>
      </c>
      <c r="C8"/>
      <c r="D8" s="148">
        <f>SUM(D5:D7)</f>
        <v>15</v>
      </c>
    </row>
    <row r="9" spans="1:4" ht="17.25" customHeight="1">
      <c r="B9" s="3"/>
      <c r="C9"/>
      <c r="D9"/>
    </row>
    <row r="10" spans="1:4" ht="17.25" customHeight="1">
      <c r="B10" s="3"/>
      <c r="C10"/>
      <c r="D10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1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4">
      <c r="B1" s="1"/>
      <c r="C1" s="96"/>
    </row>
    <row r="2" spans="1:4" ht="17.25" customHeight="1">
      <c r="A2" s="136" t="s">
        <v>386</v>
      </c>
      <c r="B2" s="3"/>
      <c r="C2" s="97"/>
    </row>
    <row r="3" spans="1:4" ht="17.25" customHeight="1">
      <c r="B3" s="3"/>
      <c r="C3" s="97"/>
      <c r="D3" s="261" t="s">
        <v>354</v>
      </c>
    </row>
    <row r="4" spans="1:4" ht="40.5" customHeight="1">
      <c r="B4" s="120" t="s">
        <v>400</v>
      </c>
      <c r="C4"/>
      <c r="D4" s="141" t="s">
        <v>505</v>
      </c>
    </row>
    <row r="5" spans="1:4">
      <c r="A5" s="29" t="s">
        <v>291</v>
      </c>
      <c r="B5" s="5" t="s">
        <v>173</v>
      </c>
      <c r="C5"/>
      <c r="D5" s="147">
        <v>1</v>
      </c>
    </row>
    <row r="6" spans="1:4">
      <c r="B6" s="5" t="s">
        <v>185</v>
      </c>
      <c r="C6"/>
      <c r="D6" s="147">
        <v>9</v>
      </c>
    </row>
    <row r="7" spans="1:4" ht="18.75" customHeight="1">
      <c r="B7" s="99" t="s">
        <v>292</v>
      </c>
      <c r="C7"/>
      <c r="D7" s="147">
        <v>3100</v>
      </c>
    </row>
    <row r="8" spans="1:4">
      <c r="B8" s="5" t="s">
        <v>177</v>
      </c>
      <c r="C8"/>
      <c r="D8" s="147">
        <v>20</v>
      </c>
    </row>
    <row r="9" spans="1:4">
      <c r="B9" s="8" t="s">
        <v>3</v>
      </c>
      <c r="C9"/>
      <c r="D9" s="148">
        <f>SUM(D5:D8)</f>
        <v>3130</v>
      </c>
    </row>
    <row r="10" spans="1:4" ht="17.25" customHeight="1">
      <c r="B10" s="3"/>
      <c r="C10"/>
      <c r="D10"/>
    </row>
    <row r="11" spans="1:4" ht="17.25" customHeight="1">
      <c r="B11" s="3"/>
      <c r="C11"/>
      <c r="D11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2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8">
      <c r="B1" s="1"/>
      <c r="C1" s="96"/>
    </row>
    <row r="2" spans="1:8" ht="17.25" customHeight="1">
      <c r="A2" s="136" t="s">
        <v>386</v>
      </c>
      <c r="B2" s="3"/>
      <c r="C2" s="97"/>
    </row>
    <row r="3" spans="1:8" ht="17.25" customHeight="1">
      <c r="B3" s="3"/>
      <c r="C3" s="97"/>
      <c r="D3" s="261" t="s">
        <v>354</v>
      </c>
    </row>
    <row r="4" spans="1:8" ht="39" customHeight="1">
      <c r="A4" s="29" t="s">
        <v>160</v>
      </c>
      <c r="B4" s="120" t="s">
        <v>401</v>
      </c>
      <c r="C4"/>
      <c r="D4" s="141" t="s">
        <v>505</v>
      </c>
    </row>
    <row r="5" spans="1:8">
      <c r="A5" s="29" t="s">
        <v>293</v>
      </c>
      <c r="B5" s="5" t="s">
        <v>244</v>
      </c>
      <c r="C5"/>
      <c r="D5" s="147">
        <v>2550</v>
      </c>
      <c r="F5" s="32"/>
    </row>
    <row r="6" spans="1:8">
      <c r="B6" s="5" t="s">
        <v>167</v>
      </c>
      <c r="C6"/>
      <c r="D6" s="147">
        <v>30</v>
      </c>
    </row>
    <row r="7" spans="1:8">
      <c r="B7" s="5" t="s">
        <v>168</v>
      </c>
      <c r="C7"/>
      <c r="D7" s="147">
        <v>803</v>
      </c>
    </row>
    <row r="8" spans="1:8">
      <c r="B8" s="5" t="s">
        <v>169</v>
      </c>
      <c r="C8"/>
      <c r="D8" s="147">
        <v>343</v>
      </c>
    </row>
    <row r="9" spans="1:8">
      <c r="B9" s="5" t="s">
        <v>170</v>
      </c>
      <c r="C9"/>
      <c r="D9" s="147">
        <v>10</v>
      </c>
    </row>
    <row r="10" spans="1:8" s="26" customFormat="1">
      <c r="A10" s="30"/>
      <c r="B10" s="9" t="s">
        <v>294</v>
      </c>
      <c r="C10"/>
      <c r="D10" s="147">
        <v>2</v>
      </c>
    </row>
    <row r="11" spans="1:8" s="26" customFormat="1">
      <c r="A11" s="30"/>
      <c r="B11" s="10" t="s">
        <v>254</v>
      </c>
      <c r="C11"/>
      <c r="D11" s="147"/>
    </row>
    <row r="12" spans="1:8">
      <c r="B12" s="5" t="s">
        <v>171</v>
      </c>
      <c r="C12"/>
      <c r="D12" s="147">
        <v>10</v>
      </c>
    </row>
    <row r="13" spans="1:8">
      <c r="B13" s="5" t="s">
        <v>172</v>
      </c>
      <c r="C13"/>
      <c r="D13" s="147">
        <v>100</v>
      </c>
    </row>
    <row r="14" spans="1:8">
      <c r="B14" s="5" t="s">
        <v>173</v>
      </c>
      <c r="C14"/>
      <c r="D14" s="147">
        <v>400</v>
      </c>
    </row>
    <row r="15" spans="1:8" s="132" customFormat="1">
      <c r="A15" s="105" t="s">
        <v>295</v>
      </c>
      <c r="B15" s="106" t="s">
        <v>296</v>
      </c>
      <c r="C15"/>
      <c r="D15" s="147">
        <v>100</v>
      </c>
      <c r="E15"/>
      <c r="F15"/>
      <c r="G15"/>
      <c r="H15"/>
    </row>
    <row r="16" spans="1:8" s="132" customFormat="1">
      <c r="A16" s="2"/>
      <c r="B16" s="5" t="s">
        <v>190</v>
      </c>
      <c r="C16"/>
      <c r="D16" s="147">
        <v>20</v>
      </c>
      <c r="E16"/>
      <c r="F16"/>
      <c r="G16"/>
      <c r="H16"/>
    </row>
    <row r="17" spans="1:8" s="132" customFormat="1">
      <c r="A17" s="2"/>
      <c r="B17" s="5" t="s">
        <v>185</v>
      </c>
      <c r="C17"/>
      <c r="D17" s="147">
        <v>90</v>
      </c>
      <c r="E17"/>
      <c r="F17"/>
      <c r="G17"/>
      <c r="H17"/>
    </row>
    <row r="18" spans="1:8" s="132" customFormat="1">
      <c r="A18" s="2"/>
      <c r="B18" s="5" t="s">
        <v>174</v>
      </c>
      <c r="C18"/>
      <c r="D18" s="147">
        <v>300</v>
      </c>
      <c r="E18"/>
      <c r="F18"/>
      <c r="G18"/>
      <c r="H18"/>
    </row>
    <row r="19" spans="1:8" s="132" customFormat="1">
      <c r="A19" s="2"/>
      <c r="B19" s="5" t="s">
        <v>175</v>
      </c>
      <c r="C19"/>
      <c r="D19" s="147">
        <v>30</v>
      </c>
      <c r="E19"/>
      <c r="F19"/>
      <c r="G19"/>
      <c r="H19"/>
    </row>
    <row r="20" spans="1:8" s="132" customFormat="1">
      <c r="A20" s="2"/>
      <c r="B20" s="5" t="s">
        <v>176</v>
      </c>
      <c r="C20"/>
      <c r="D20" s="147">
        <v>20</v>
      </c>
      <c r="E20"/>
      <c r="F20"/>
      <c r="G20"/>
      <c r="H20"/>
    </row>
    <row r="21" spans="1:8" s="132" customFormat="1" ht="12.75" hidden="1" customHeight="1">
      <c r="A21" s="2"/>
      <c r="B21" s="7"/>
      <c r="C21"/>
      <c r="D21" s="147"/>
      <c r="E21"/>
      <c r="F21"/>
      <c r="G21"/>
      <c r="H21"/>
    </row>
    <row r="22" spans="1:8" s="132" customFormat="1">
      <c r="A22" s="2"/>
      <c r="B22" s="5" t="s">
        <v>163</v>
      </c>
      <c r="C22"/>
      <c r="D22" s="147">
        <v>10</v>
      </c>
      <c r="E22"/>
      <c r="F22"/>
      <c r="G22"/>
      <c r="H22"/>
    </row>
    <row r="23" spans="1:8" s="132" customFormat="1" ht="25.5">
      <c r="A23" s="2"/>
      <c r="B23" s="99" t="s">
        <v>297</v>
      </c>
      <c r="C23"/>
      <c r="D23" s="147">
        <v>150</v>
      </c>
      <c r="E23"/>
      <c r="F23"/>
      <c r="G23"/>
      <c r="H23"/>
    </row>
    <row r="24" spans="1:8" s="132" customFormat="1">
      <c r="A24" s="105" t="s">
        <v>295</v>
      </c>
      <c r="B24" s="107" t="s">
        <v>298</v>
      </c>
      <c r="C24"/>
      <c r="D24" s="147">
        <v>50</v>
      </c>
      <c r="E24"/>
      <c r="F24"/>
      <c r="G24"/>
      <c r="H24"/>
    </row>
    <row r="25" spans="1:8" s="132" customFormat="1" ht="28.5" customHeight="1">
      <c r="A25" s="2"/>
      <c r="B25" s="99" t="s">
        <v>299</v>
      </c>
      <c r="C25"/>
      <c r="D25" s="147">
        <v>300</v>
      </c>
      <c r="E25"/>
      <c r="F25"/>
      <c r="G25"/>
      <c r="H25"/>
    </row>
    <row r="26" spans="1:8" s="132" customFormat="1" ht="12.75" hidden="1" customHeight="1">
      <c r="A26" s="2"/>
      <c r="B26" s="7"/>
      <c r="C26"/>
      <c r="D26" s="147"/>
      <c r="E26"/>
      <c r="F26"/>
      <c r="G26"/>
      <c r="H26"/>
    </row>
    <row r="27" spans="1:8" s="132" customFormat="1" ht="12.75" customHeight="1">
      <c r="A27" s="2"/>
      <c r="B27" s="5" t="s">
        <v>250</v>
      </c>
      <c r="C27"/>
      <c r="D27" s="147">
        <v>2</v>
      </c>
      <c r="E27"/>
      <c r="F27"/>
      <c r="G27"/>
      <c r="H27"/>
    </row>
    <row r="28" spans="1:8" s="132" customFormat="1" ht="12.75" customHeight="1">
      <c r="A28" s="2"/>
      <c r="B28" s="5" t="s">
        <v>252</v>
      </c>
      <c r="C28"/>
      <c r="D28" s="147">
        <v>10</v>
      </c>
      <c r="E28"/>
      <c r="F28"/>
      <c r="G28"/>
      <c r="H28"/>
    </row>
    <row r="29" spans="1:8" s="132" customFormat="1">
      <c r="A29" s="2"/>
      <c r="B29" s="5" t="s">
        <v>180</v>
      </c>
      <c r="C29"/>
      <c r="D29" s="147">
        <v>70</v>
      </c>
      <c r="E29"/>
      <c r="F29"/>
      <c r="G29"/>
      <c r="H29"/>
    </row>
    <row r="30" spans="1:8" s="132" customFormat="1">
      <c r="A30" s="2"/>
      <c r="B30" s="8" t="s">
        <v>3</v>
      </c>
      <c r="C30"/>
      <c r="D30" s="148">
        <f>SUM(D5:D29)</f>
        <v>5400</v>
      </c>
      <c r="E30"/>
      <c r="F30"/>
      <c r="G30"/>
      <c r="H30"/>
    </row>
    <row r="31" spans="1:8" ht="17.25" customHeight="1">
      <c r="B31" s="3"/>
      <c r="C31"/>
    </row>
    <row r="32" spans="1:8" ht="17.25" customHeight="1">
      <c r="B32" s="3"/>
      <c r="C32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1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4">
      <c r="B1" s="1"/>
      <c r="C1" s="96"/>
    </row>
    <row r="2" spans="1:4" ht="17.25" customHeight="1">
      <c r="A2" s="136" t="s">
        <v>386</v>
      </c>
      <c r="B2" s="3"/>
      <c r="C2" s="97"/>
    </row>
    <row r="3" spans="1:4" ht="17.25" customHeight="1">
      <c r="B3" s="3"/>
      <c r="C3" s="97"/>
      <c r="D3" s="261" t="s">
        <v>354</v>
      </c>
    </row>
    <row r="4" spans="1:4" ht="41.25" customHeight="1">
      <c r="A4" s="29" t="s">
        <v>160</v>
      </c>
      <c r="B4" s="120" t="s">
        <v>346</v>
      </c>
      <c r="C4"/>
      <c r="D4" s="141" t="s">
        <v>505</v>
      </c>
    </row>
    <row r="5" spans="1:4">
      <c r="A5" s="2" t="s">
        <v>347</v>
      </c>
      <c r="B5" s="5" t="s">
        <v>244</v>
      </c>
      <c r="C5"/>
      <c r="D5" s="147">
        <v>345</v>
      </c>
    </row>
    <row r="6" spans="1:4">
      <c r="B6" s="7" t="s">
        <v>360</v>
      </c>
      <c r="C6"/>
      <c r="D6" s="147">
        <v>109</v>
      </c>
    </row>
    <row r="7" spans="1:4">
      <c r="B7" s="5" t="s">
        <v>169</v>
      </c>
      <c r="C7"/>
      <c r="D7" s="147">
        <v>46</v>
      </c>
    </row>
    <row r="8" spans="1:4">
      <c r="B8" s="7" t="s">
        <v>164</v>
      </c>
      <c r="C8"/>
      <c r="D8" s="147"/>
    </row>
    <row r="9" spans="1:4">
      <c r="B9" s="8" t="s">
        <v>3</v>
      </c>
      <c r="C9"/>
      <c r="D9" s="148">
        <f>SUM(D5:D8)</f>
        <v>500</v>
      </c>
    </row>
    <row r="10" spans="1:4" ht="17.25" customHeight="1">
      <c r="B10" s="3"/>
      <c r="C10"/>
    </row>
    <row r="11" spans="1:4" ht="17.25" customHeight="1">
      <c r="B11" s="3"/>
      <c r="C11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8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4">
      <c r="B1" s="1"/>
      <c r="C1" s="96"/>
    </row>
    <row r="2" spans="1:4" ht="17.25" customHeight="1">
      <c r="A2" s="136" t="s">
        <v>386</v>
      </c>
      <c r="B2" s="3"/>
      <c r="C2" s="97"/>
    </row>
    <row r="3" spans="1:4" ht="17.25" customHeight="1">
      <c r="B3" s="3"/>
      <c r="C3" s="97"/>
      <c r="D3" s="261" t="s">
        <v>354</v>
      </c>
    </row>
    <row r="4" spans="1:4" ht="41.25" customHeight="1">
      <c r="A4" s="29" t="s">
        <v>160</v>
      </c>
      <c r="B4" s="120" t="s">
        <v>402</v>
      </c>
      <c r="C4"/>
      <c r="D4" s="141" t="s">
        <v>505</v>
      </c>
    </row>
    <row r="5" spans="1:4">
      <c r="A5" s="29" t="s">
        <v>303</v>
      </c>
      <c r="B5" s="5" t="s">
        <v>244</v>
      </c>
      <c r="C5"/>
      <c r="D5" s="147">
        <v>90</v>
      </c>
    </row>
    <row r="6" spans="1:4">
      <c r="B6" s="5" t="s">
        <v>304</v>
      </c>
      <c r="C6"/>
      <c r="D6" s="147">
        <v>30</v>
      </c>
    </row>
    <row r="7" spans="1:4">
      <c r="B7" s="5" t="s">
        <v>169</v>
      </c>
      <c r="C7"/>
      <c r="D7" s="147">
        <v>12</v>
      </c>
    </row>
    <row r="8" spans="1:4">
      <c r="B8" s="5" t="s">
        <v>173</v>
      </c>
      <c r="C8"/>
      <c r="D8" s="147"/>
    </row>
    <row r="9" spans="1:4">
      <c r="B9" s="5" t="s">
        <v>174</v>
      </c>
      <c r="C9"/>
      <c r="D9" s="147">
        <v>10</v>
      </c>
    </row>
    <row r="10" spans="1:4">
      <c r="B10" s="5" t="s">
        <v>246</v>
      </c>
      <c r="C10"/>
      <c r="D10" s="147">
        <v>2</v>
      </c>
    </row>
    <row r="11" spans="1:4">
      <c r="B11" s="5" t="s">
        <v>175</v>
      </c>
      <c r="C11"/>
      <c r="D11" s="147">
        <v>2</v>
      </c>
    </row>
    <row r="12" spans="1:4">
      <c r="B12" s="7" t="s">
        <v>163</v>
      </c>
      <c r="C12"/>
      <c r="D12" s="147">
        <v>198</v>
      </c>
    </row>
    <row r="13" spans="1:4">
      <c r="B13" s="5" t="s">
        <v>164</v>
      </c>
      <c r="C13"/>
      <c r="D13" s="147">
        <v>20</v>
      </c>
    </row>
    <row r="14" spans="1:4">
      <c r="B14" s="7" t="s">
        <v>250</v>
      </c>
      <c r="C14"/>
      <c r="D14" s="147">
        <v>4</v>
      </c>
    </row>
    <row r="15" spans="1:4">
      <c r="B15" s="7" t="s">
        <v>259</v>
      </c>
      <c r="C15"/>
      <c r="D15" s="147"/>
    </row>
    <row r="16" spans="1:4">
      <c r="B16" s="8" t="s">
        <v>3</v>
      </c>
      <c r="C16"/>
      <c r="D16" s="148">
        <f>SUM(D5:D15)</f>
        <v>368</v>
      </c>
    </row>
    <row r="17" spans="2:4" ht="17.25" customHeight="1">
      <c r="B17" s="3"/>
      <c r="C17"/>
      <c r="D17"/>
    </row>
    <row r="18" spans="2:4" ht="17.25" customHeight="1">
      <c r="B18" s="3"/>
      <c r="C18"/>
      <c r="D18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3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4">
      <c r="B1" s="1"/>
      <c r="C1" s="96"/>
    </row>
    <row r="2" spans="1:4" ht="17.25" customHeight="1">
      <c r="A2" s="136" t="s">
        <v>386</v>
      </c>
      <c r="B2" s="3"/>
      <c r="C2" s="97"/>
    </row>
    <row r="3" spans="1:4" ht="17.25" customHeight="1">
      <c r="B3" s="3"/>
      <c r="C3" s="97"/>
      <c r="D3" s="261" t="s">
        <v>354</v>
      </c>
    </row>
    <row r="4" spans="1:4" ht="42" customHeight="1">
      <c r="A4" s="29" t="s">
        <v>160</v>
      </c>
      <c r="B4" s="120" t="s">
        <v>403</v>
      </c>
      <c r="C4"/>
      <c r="D4" s="141" t="s">
        <v>505</v>
      </c>
    </row>
    <row r="5" spans="1:4">
      <c r="A5" s="29" t="s">
        <v>300</v>
      </c>
      <c r="B5" s="5" t="s">
        <v>244</v>
      </c>
      <c r="C5"/>
      <c r="D5" s="147">
        <v>414</v>
      </c>
    </row>
    <row r="6" spans="1:4">
      <c r="B6" s="5" t="s">
        <v>168</v>
      </c>
      <c r="C6"/>
      <c r="D6" s="147">
        <v>130</v>
      </c>
    </row>
    <row r="7" spans="1:4">
      <c r="A7"/>
      <c r="B7" s="5" t="s">
        <v>169</v>
      </c>
      <c r="C7"/>
      <c r="D7" s="147">
        <v>65</v>
      </c>
    </row>
    <row r="8" spans="1:4">
      <c r="A8"/>
      <c r="B8" s="5" t="s">
        <v>170</v>
      </c>
      <c r="C8"/>
      <c r="D8" s="147"/>
    </row>
    <row r="9" spans="1:4">
      <c r="A9"/>
      <c r="B9" s="5" t="s">
        <v>245</v>
      </c>
      <c r="C9"/>
      <c r="D9" s="147">
        <v>5</v>
      </c>
    </row>
    <row r="10" spans="1:4">
      <c r="A10"/>
      <c r="B10" s="5" t="s">
        <v>172</v>
      </c>
      <c r="C10"/>
      <c r="D10" s="147">
        <v>10</v>
      </c>
    </row>
    <row r="11" spans="1:4">
      <c r="A11"/>
      <c r="B11" s="5" t="s">
        <v>173</v>
      </c>
      <c r="C11"/>
      <c r="D11" s="147">
        <v>5</v>
      </c>
    </row>
    <row r="12" spans="1:4">
      <c r="A12"/>
      <c r="B12" s="5" t="s">
        <v>185</v>
      </c>
      <c r="C12"/>
      <c r="D12" s="147">
        <v>10</v>
      </c>
    </row>
    <row r="13" spans="1:4">
      <c r="A13"/>
      <c r="B13" s="5" t="s">
        <v>174</v>
      </c>
      <c r="C13"/>
      <c r="D13" s="147">
        <v>10</v>
      </c>
    </row>
    <row r="14" spans="1:4">
      <c r="A14"/>
      <c r="B14" s="5" t="s">
        <v>175</v>
      </c>
      <c r="C14"/>
      <c r="D14" s="147">
        <v>20</v>
      </c>
    </row>
    <row r="15" spans="1:4">
      <c r="A15"/>
      <c r="B15" s="5" t="s">
        <v>163</v>
      </c>
      <c r="C15"/>
      <c r="D15" s="147">
        <v>10</v>
      </c>
    </row>
    <row r="16" spans="1:4" ht="25.5">
      <c r="A16"/>
      <c r="B16" s="99" t="s">
        <v>301</v>
      </c>
      <c r="C16"/>
      <c r="D16" s="147">
        <v>14</v>
      </c>
    </row>
    <row r="17" spans="1:4">
      <c r="A17"/>
      <c r="B17" s="5" t="s">
        <v>177</v>
      </c>
      <c r="C17"/>
      <c r="D17" s="147">
        <v>4</v>
      </c>
    </row>
    <row r="18" spans="1:4">
      <c r="A18"/>
      <c r="B18" s="5" t="s">
        <v>250</v>
      </c>
      <c r="C18"/>
      <c r="D18" s="147">
        <v>3</v>
      </c>
    </row>
    <row r="19" spans="1:4">
      <c r="A19"/>
      <c r="B19" s="5" t="s">
        <v>302</v>
      </c>
      <c r="C19"/>
      <c r="D19" s="147"/>
    </row>
    <row r="20" spans="1:4">
      <c r="A20"/>
      <c r="B20" s="5" t="s">
        <v>180</v>
      </c>
      <c r="C20"/>
      <c r="D20" s="147"/>
    </row>
    <row r="21" spans="1:4">
      <c r="A21"/>
      <c r="B21" s="8" t="s">
        <v>3</v>
      </c>
      <c r="C21"/>
      <c r="D21" s="148">
        <f>SUM(D5:D20)</f>
        <v>700</v>
      </c>
    </row>
    <row r="22" spans="1:4" ht="17.25" customHeight="1">
      <c r="A22"/>
      <c r="B22" s="3"/>
      <c r="C22"/>
      <c r="D22"/>
    </row>
    <row r="23" spans="1:4" ht="17.25" customHeight="1">
      <c r="B23" s="3"/>
      <c r="C23"/>
      <c r="D23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6"/>
  <sheetViews>
    <sheetView zoomScaleNormal="100" workbookViewId="0"/>
  </sheetViews>
  <sheetFormatPr defaultRowHeight="12.75"/>
  <cols>
    <col min="1" max="1" width="74.28515625" style="134" customWidth="1"/>
    <col min="2" max="2" width="37" style="53" customWidth="1"/>
    <col min="3" max="233" width="9.140625" style="53"/>
    <col min="234" max="234" width="9.140625" style="53" customWidth="1"/>
    <col min="235" max="235" width="34.42578125" style="53" customWidth="1"/>
    <col min="236" max="244" width="9.140625" style="53" customWidth="1"/>
    <col min="245" max="245" width="12.5703125" style="53" customWidth="1"/>
    <col min="246" max="246" width="13.85546875" style="53" customWidth="1"/>
    <col min="247" max="247" width="13.7109375" style="53" customWidth="1"/>
    <col min="248" max="248" width="12" style="53" customWidth="1"/>
    <col min="249" max="489" width="9.140625" style="53"/>
    <col min="490" max="490" width="9.140625" style="53" customWidth="1"/>
    <col min="491" max="491" width="34.42578125" style="53" customWidth="1"/>
    <col min="492" max="500" width="9.140625" style="53" customWidth="1"/>
    <col min="501" max="501" width="12.5703125" style="53" customWidth="1"/>
    <col min="502" max="502" width="13.85546875" style="53" customWidth="1"/>
    <col min="503" max="503" width="13.7109375" style="53" customWidth="1"/>
    <col min="504" max="504" width="12" style="53" customWidth="1"/>
    <col min="505" max="745" width="9.140625" style="53"/>
    <col min="746" max="746" width="9.140625" style="53" customWidth="1"/>
    <col min="747" max="747" width="34.42578125" style="53" customWidth="1"/>
    <col min="748" max="756" width="9.140625" style="53" customWidth="1"/>
    <col min="757" max="757" width="12.5703125" style="53" customWidth="1"/>
    <col min="758" max="758" width="13.85546875" style="53" customWidth="1"/>
    <col min="759" max="759" width="13.7109375" style="53" customWidth="1"/>
    <col min="760" max="760" width="12" style="53" customWidth="1"/>
    <col min="761" max="1001" width="9.140625" style="53"/>
    <col min="1002" max="1002" width="9.140625" style="53" customWidth="1"/>
    <col min="1003" max="1003" width="34.42578125" style="53" customWidth="1"/>
    <col min="1004" max="1012" width="9.140625" style="53" customWidth="1"/>
    <col min="1013" max="1013" width="12.5703125" style="53" customWidth="1"/>
    <col min="1014" max="1014" width="13.85546875" style="53" customWidth="1"/>
    <col min="1015" max="1015" width="13.7109375" style="53" customWidth="1"/>
    <col min="1016" max="1016" width="12" style="53" customWidth="1"/>
    <col min="1017" max="1257" width="9.140625" style="53"/>
    <col min="1258" max="1258" width="9.140625" style="53" customWidth="1"/>
    <col min="1259" max="1259" width="34.42578125" style="53" customWidth="1"/>
    <col min="1260" max="1268" width="9.140625" style="53" customWidth="1"/>
    <col min="1269" max="1269" width="12.5703125" style="53" customWidth="1"/>
    <col min="1270" max="1270" width="13.85546875" style="53" customWidth="1"/>
    <col min="1271" max="1271" width="13.7109375" style="53" customWidth="1"/>
    <col min="1272" max="1272" width="12" style="53" customWidth="1"/>
    <col min="1273" max="1513" width="9.140625" style="53"/>
    <col min="1514" max="1514" width="9.140625" style="53" customWidth="1"/>
    <col min="1515" max="1515" width="34.42578125" style="53" customWidth="1"/>
    <col min="1516" max="1524" width="9.140625" style="53" customWidth="1"/>
    <col min="1525" max="1525" width="12.5703125" style="53" customWidth="1"/>
    <col min="1526" max="1526" width="13.85546875" style="53" customWidth="1"/>
    <col min="1527" max="1527" width="13.7109375" style="53" customWidth="1"/>
    <col min="1528" max="1528" width="12" style="53" customWidth="1"/>
    <col min="1529" max="1769" width="9.140625" style="53"/>
    <col min="1770" max="1770" width="9.140625" style="53" customWidth="1"/>
    <col min="1771" max="1771" width="34.42578125" style="53" customWidth="1"/>
    <col min="1772" max="1780" width="9.140625" style="53" customWidth="1"/>
    <col min="1781" max="1781" width="12.5703125" style="53" customWidth="1"/>
    <col min="1782" max="1782" width="13.85546875" style="53" customWidth="1"/>
    <col min="1783" max="1783" width="13.7109375" style="53" customWidth="1"/>
    <col min="1784" max="1784" width="12" style="53" customWidth="1"/>
    <col min="1785" max="2025" width="9.140625" style="53"/>
    <col min="2026" max="2026" width="9.140625" style="53" customWidth="1"/>
    <col min="2027" max="2027" width="34.42578125" style="53" customWidth="1"/>
    <col min="2028" max="2036" width="9.140625" style="53" customWidth="1"/>
    <col min="2037" max="2037" width="12.5703125" style="53" customWidth="1"/>
    <col min="2038" max="2038" width="13.85546875" style="53" customWidth="1"/>
    <col min="2039" max="2039" width="13.7109375" style="53" customWidth="1"/>
    <col min="2040" max="2040" width="12" style="53" customWidth="1"/>
    <col min="2041" max="2281" width="9.140625" style="53"/>
    <col min="2282" max="2282" width="9.140625" style="53" customWidth="1"/>
    <col min="2283" max="2283" width="34.42578125" style="53" customWidth="1"/>
    <col min="2284" max="2292" width="9.140625" style="53" customWidth="1"/>
    <col min="2293" max="2293" width="12.5703125" style="53" customWidth="1"/>
    <col min="2294" max="2294" width="13.85546875" style="53" customWidth="1"/>
    <col min="2295" max="2295" width="13.7109375" style="53" customWidth="1"/>
    <col min="2296" max="2296" width="12" style="53" customWidth="1"/>
    <col min="2297" max="2537" width="9.140625" style="53"/>
    <col min="2538" max="2538" width="9.140625" style="53" customWidth="1"/>
    <col min="2539" max="2539" width="34.42578125" style="53" customWidth="1"/>
    <col min="2540" max="2548" width="9.140625" style="53" customWidth="1"/>
    <col min="2549" max="2549" width="12.5703125" style="53" customWidth="1"/>
    <col min="2550" max="2550" width="13.85546875" style="53" customWidth="1"/>
    <col min="2551" max="2551" width="13.7109375" style="53" customWidth="1"/>
    <col min="2552" max="2552" width="12" style="53" customWidth="1"/>
    <col min="2553" max="2793" width="9.140625" style="53"/>
    <col min="2794" max="2794" width="9.140625" style="53" customWidth="1"/>
    <col min="2795" max="2795" width="34.42578125" style="53" customWidth="1"/>
    <col min="2796" max="2804" width="9.140625" style="53" customWidth="1"/>
    <col min="2805" max="2805" width="12.5703125" style="53" customWidth="1"/>
    <col min="2806" max="2806" width="13.85546875" style="53" customWidth="1"/>
    <col min="2807" max="2807" width="13.7109375" style="53" customWidth="1"/>
    <col min="2808" max="2808" width="12" style="53" customWidth="1"/>
    <col min="2809" max="3049" width="9.140625" style="53"/>
    <col min="3050" max="3050" width="9.140625" style="53" customWidth="1"/>
    <col min="3051" max="3051" width="34.42578125" style="53" customWidth="1"/>
    <col min="3052" max="3060" width="9.140625" style="53" customWidth="1"/>
    <col min="3061" max="3061" width="12.5703125" style="53" customWidth="1"/>
    <col min="3062" max="3062" width="13.85546875" style="53" customWidth="1"/>
    <col min="3063" max="3063" width="13.7109375" style="53" customWidth="1"/>
    <col min="3064" max="3064" width="12" style="53" customWidth="1"/>
    <col min="3065" max="3305" width="9.140625" style="53"/>
    <col min="3306" max="3306" width="9.140625" style="53" customWidth="1"/>
    <col min="3307" max="3307" width="34.42578125" style="53" customWidth="1"/>
    <col min="3308" max="3316" width="9.140625" style="53" customWidth="1"/>
    <col min="3317" max="3317" width="12.5703125" style="53" customWidth="1"/>
    <col min="3318" max="3318" width="13.85546875" style="53" customWidth="1"/>
    <col min="3319" max="3319" width="13.7109375" style="53" customWidth="1"/>
    <col min="3320" max="3320" width="12" style="53" customWidth="1"/>
    <col min="3321" max="3561" width="9.140625" style="53"/>
    <col min="3562" max="3562" width="9.140625" style="53" customWidth="1"/>
    <col min="3563" max="3563" width="34.42578125" style="53" customWidth="1"/>
    <col min="3564" max="3572" width="9.140625" style="53" customWidth="1"/>
    <col min="3573" max="3573" width="12.5703125" style="53" customWidth="1"/>
    <col min="3574" max="3574" width="13.85546875" style="53" customWidth="1"/>
    <col min="3575" max="3575" width="13.7109375" style="53" customWidth="1"/>
    <col min="3576" max="3576" width="12" style="53" customWidth="1"/>
    <col min="3577" max="3817" width="9.140625" style="53"/>
    <col min="3818" max="3818" width="9.140625" style="53" customWidth="1"/>
    <col min="3819" max="3819" width="34.42578125" style="53" customWidth="1"/>
    <col min="3820" max="3828" width="9.140625" style="53" customWidth="1"/>
    <col min="3829" max="3829" width="12.5703125" style="53" customWidth="1"/>
    <col min="3830" max="3830" width="13.85546875" style="53" customWidth="1"/>
    <col min="3831" max="3831" width="13.7109375" style="53" customWidth="1"/>
    <col min="3832" max="3832" width="12" style="53" customWidth="1"/>
    <col min="3833" max="4073" width="9.140625" style="53"/>
    <col min="4074" max="4074" width="9.140625" style="53" customWidth="1"/>
    <col min="4075" max="4075" width="34.42578125" style="53" customWidth="1"/>
    <col min="4076" max="4084" width="9.140625" style="53" customWidth="1"/>
    <col min="4085" max="4085" width="12.5703125" style="53" customWidth="1"/>
    <col min="4086" max="4086" width="13.85546875" style="53" customWidth="1"/>
    <col min="4087" max="4087" width="13.7109375" style="53" customWidth="1"/>
    <col min="4088" max="4088" width="12" style="53" customWidth="1"/>
    <col min="4089" max="4329" width="9.140625" style="53"/>
    <col min="4330" max="4330" width="9.140625" style="53" customWidth="1"/>
    <col min="4331" max="4331" width="34.42578125" style="53" customWidth="1"/>
    <col min="4332" max="4340" width="9.140625" style="53" customWidth="1"/>
    <col min="4341" max="4341" width="12.5703125" style="53" customWidth="1"/>
    <col min="4342" max="4342" width="13.85546875" style="53" customWidth="1"/>
    <col min="4343" max="4343" width="13.7109375" style="53" customWidth="1"/>
    <col min="4344" max="4344" width="12" style="53" customWidth="1"/>
    <col min="4345" max="4585" width="9.140625" style="53"/>
    <col min="4586" max="4586" width="9.140625" style="53" customWidth="1"/>
    <col min="4587" max="4587" width="34.42578125" style="53" customWidth="1"/>
    <col min="4588" max="4596" width="9.140625" style="53" customWidth="1"/>
    <col min="4597" max="4597" width="12.5703125" style="53" customWidth="1"/>
    <col min="4598" max="4598" width="13.85546875" style="53" customWidth="1"/>
    <col min="4599" max="4599" width="13.7109375" style="53" customWidth="1"/>
    <col min="4600" max="4600" width="12" style="53" customWidth="1"/>
    <col min="4601" max="4841" width="9.140625" style="53"/>
    <col min="4842" max="4842" width="9.140625" style="53" customWidth="1"/>
    <col min="4843" max="4843" width="34.42578125" style="53" customWidth="1"/>
    <col min="4844" max="4852" width="9.140625" style="53" customWidth="1"/>
    <col min="4853" max="4853" width="12.5703125" style="53" customWidth="1"/>
    <col min="4854" max="4854" width="13.85546875" style="53" customWidth="1"/>
    <col min="4855" max="4855" width="13.7109375" style="53" customWidth="1"/>
    <col min="4856" max="4856" width="12" style="53" customWidth="1"/>
    <col min="4857" max="5097" width="9.140625" style="53"/>
    <col min="5098" max="5098" width="9.140625" style="53" customWidth="1"/>
    <col min="5099" max="5099" width="34.42578125" style="53" customWidth="1"/>
    <col min="5100" max="5108" width="9.140625" style="53" customWidth="1"/>
    <col min="5109" max="5109" width="12.5703125" style="53" customWidth="1"/>
    <col min="5110" max="5110" width="13.85546875" style="53" customWidth="1"/>
    <col min="5111" max="5111" width="13.7109375" style="53" customWidth="1"/>
    <col min="5112" max="5112" width="12" style="53" customWidth="1"/>
    <col min="5113" max="5353" width="9.140625" style="53"/>
    <col min="5354" max="5354" width="9.140625" style="53" customWidth="1"/>
    <col min="5355" max="5355" width="34.42578125" style="53" customWidth="1"/>
    <col min="5356" max="5364" width="9.140625" style="53" customWidth="1"/>
    <col min="5365" max="5365" width="12.5703125" style="53" customWidth="1"/>
    <col min="5366" max="5366" width="13.85546875" style="53" customWidth="1"/>
    <col min="5367" max="5367" width="13.7109375" style="53" customWidth="1"/>
    <col min="5368" max="5368" width="12" style="53" customWidth="1"/>
    <col min="5369" max="5609" width="9.140625" style="53"/>
    <col min="5610" max="5610" width="9.140625" style="53" customWidth="1"/>
    <col min="5611" max="5611" width="34.42578125" style="53" customWidth="1"/>
    <col min="5612" max="5620" width="9.140625" style="53" customWidth="1"/>
    <col min="5621" max="5621" width="12.5703125" style="53" customWidth="1"/>
    <col min="5622" max="5622" width="13.85546875" style="53" customWidth="1"/>
    <col min="5623" max="5623" width="13.7109375" style="53" customWidth="1"/>
    <col min="5624" max="5624" width="12" style="53" customWidth="1"/>
    <col min="5625" max="5865" width="9.140625" style="53"/>
    <col min="5866" max="5866" width="9.140625" style="53" customWidth="1"/>
    <col min="5867" max="5867" width="34.42578125" style="53" customWidth="1"/>
    <col min="5868" max="5876" width="9.140625" style="53" customWidth="1"/>
    <col min="5877" max="5877" width="12.5703125" style="53" customWidth="1"/>
    <col min="5878" max="5878" width="13.85546875" style="53" customWidth="1"/>
    <col min="5879" max="5879" width="13.7109375" style="53" customWidth="1"/>
    <col min="5880" max="5880" width="12" style="53" customWidth="1"/>
    <col min="5881" max="6121" width="9.140625" style="53"/>
    <col min="6122" max="6122" width="9.140625" style="53" customWidth="1"/>
    <col min="6123" max="6123" width="34.42578125" style="53" customWidth="1"/>
    <col min="6124" max="6132" width="9.140625" style="53" customWidth="1"/>
    <col min="6133" max="6133" width="12.5703125" style="53" customWidth="1"/>
    <col min="6134" max="6134" width="13.85546875" style="53" customWidth="1"/>
    <col min="6135" max="6135" width="13.7109375" style="53" customWidth="1"/>
    <col min="6136" max="6136" width="12" style="53" customWidth="1"/>
    <col min="6137" max="6377" width="9.140625" style="53"/>
    <col min="6378" max="6378" width="9.140625" style="53" customWidth="1"/>
    <col min="6379" max="6379" width="34.42578125" style="53" customWidth="1"/>
    <col min="6380" max="6388" width="9.140625" style="53" customWidth="1"/>
    <col min="6389" max="6389" width="12.5703125" style="53" customWidth="1"/>
    <col min="6390" max="6390" width="13.85546875" style="53" customWidth="1"/>
    <col min="6391" max="6391" width="13.7109375" style="53" customWidth="1"/>
    <col min="6392" max="6392" width="12" style="53" customWidth="1"/>
    <col min="6393" max="6633" width="9.140625" style="53"/>
    <col min="6634" max="6634" width="9.140625" style="53" customWidth="1"/>
    <col min="6635" max="6635" width="34.42578125" style="53" customWidth="1"/>
    <col min="6636" max="6644" width="9.140625" style="53" customWidth="1"/>
    <col min="6645" max="6645" width="12.5703125" style="53" customWidth="1"/>
    <col min="6646" max="6646" width="13.85546875" style="53" customWidth="1"/>
    <col min="6647" max="6647" width="13.7109375" style="53" customWidth="1"/>
    <col min="6648" max="6648" width="12" style="53" customWidth="1"/>
    <col min="6649" max="6889" width="9.140625" style="53"/>
    <col min="6890" max="6890" width="9.140625" style="53" customWidth="1"/>
    <col min="6891" max="6891" width="34.42578125" style="53" customWidth="1"/>
    <col min="6892" max="6900" width="9.140625" style="53" customWidth="1"/>
    <col min="6901" max="6901" width="12.5703125" style="53" customWidth="1"/>
    <col min="6902" max="6902" width="13.85546875" style="53" customWidth="1"/>
    <col min="6903" max="6903" width="13.7109375" style="53" customWidth="1"/>
    <col min="6904" max="6904" width="12" style="53" customWidth="1"/>
    <col min="6905" max="7145" width="9.140625" style="53"/>
    <col min="7146" max="7146" width="9.140625" style="53" customWidth="1"/>
    <col min="7147" max="7147" width="34.42578125" style="53" customWidth="1"/>
    <col min="7148" max="7156" width="9.140625" style="53" customWidth="1"/>
    <col min="7157" max="7157" width="12.5703125" style="53" customWidth="1"/>
    <col min="7158" max="7158" width="13.85546875" style="53" customWidth="1"/>
    <col min="7159" max="7159" width="13.7109375" style="53" customWidth="1"/>
    <col min="7160" max="7160" width="12" style="53" customWidth="1"/>
    <col min="7161" max="7401" width="9.140625" style="53"/>
    <col min="7402" max="7402" width="9.140625" style="53" customWidth="1"/>
    <col min="7403" max="7403" width="34.42578125" style="53" customWidth="1"/>
    <col min="7404" max="7412" width="9.140625" style="53" customWidth="1"/>
    <col min="7413" max="7413" width="12.5703125" style="53" customWidth="1"/>
    <col min="7414" max="7414" width="13.85546875" style="53" customWidth="1"/>
    <col min="7415" max="7415" width="13.7109375" style="53" customWidth="1"/>
    <col min="7416" max="7416" width="12" style="53" customWidth="1"/>
    <col min="7417" max="7657" width="9.140625" style="53"/>
    <col min="7658" max="7658" width="9.140625" style="53" customWidth="1"/>
    <col min="7659" max="7659" width="34.42578125" style="53" customWidth="1"/>
    <col min="7660" max="7668" width="9.140625" style="53" customWidth="1"/>
    <col min="7669" max="7669" width="12.5703125" style="53" customWidth="1"/>
    <col min="7670" max="7670" width="13.85546875" style="53" customWidth="1"/>
    <col min="7671" max="7671" width="13.7109375" style="53" customWidth="1"/>
    <col min="7672" max="7672" width="12" style="53" customWidth="1"/>
    <col min="7673" max="7913" width="9.140625" style="53"/>
    <col min="7914" max="7914" width="9.140625" style="53" customWidth="1"/>
    <col min="7915" max="7915" width="34.42578125" style="53" customWidth="1"/>
    <col min="7916" max="7924" width="9.140625" style="53" customWidth="1"/>
    <col min="7925" max="7925" width="12.5703125" style="53" customWidth="1"/>
    <col min="7926" max="7926" width="13.85546875" style="53" customWidth="1"/>
    <col min="7927" max="7927" width="13.7109375" style="53" customWidth="1"/>
    <col min="7928" max="7928" width="12" style="53" customWidth="1"/>
    <col min="7929" max="8169" width="9.140625" style="53"/>
    <col min="8170" max="8170" width="9.140625" style="53" customWidth="1"/>
    <col min="8171" max="8171" width="34.42578125" style="53" customWidth="1"/>
    <col min="8172" max="8180" width="9.140625" style="53" customWidth="1"/>
    <col min="8181" max="8181" width="12.5703125" style="53" customWidth="1"/>
    <col min="8182" max="8182" width="13.85546875" style="53" customWidth="1"/>
    <col min="8183" max="8183" width="13.7109375" style="53" customWidth="1"/>
    <col min="8184" max="8184" width="12" style="53" customWidth="1"/>
    <col min="8185" max="8425" width="9.140625" style="53"/>
    <col min="8426" max="8426" width="9.140625" style="53" customWidth="1"/>
    <col min="8427" max="8427" width="34.42578125" style="53" customWidth="1"/>
    <col min="8428" max="8436" width="9.140625" style="53" customWidth="1"/>
    <col min="8437" max="8437" width="12.5703125" style="53" customWidth="1"/>
    <col min="8438" max="8438" width="13.85546875" style="53" customWidth="1"/>
    <col min="8439" max="8439" width="13.7109375" style="53" customWidth="1"/>
    <col min="8440" max="8440" width="12" style="53" customWidth="1"/>
    <col min="8441" max="8681" width="9.140625" style="53"/>
    <col min="8682" max="8682" width="9.140625" style="53" customWidth="1"/>
    <col min="8683" max="8683" width="34.42578125" style="53" customWidth="1"/>
    <col min="8684" max="8692" width="9.140625" style="53" customWidth="1"/>
    <col min="8693" max="8693" width="12.5703125" style="53" customWidth="1"/>
    <col min="8694" max="8694" width="13.85546875" style="53" customWidth="1"/>
    <col min="8695" max="8695" width="13.7109375" style="53" customWidth="1"/>
    <col min="8696" max="8696" width="12" style="53" customWidth="1"/>
    <col min="8697" max="8937" width="9.140625" style="53"/>
    <col min="8938" max="8938" width="9.140625" style="53" customWidth="1"/>
    <col min="8939" max="8939" width="34.42578125" style="53" customWidth="1"/>
    <col min="8940" max="8948" width="9.140625" style="53" customWidth="1"/>
    <col min="8949" max="8949" width="12.5703125" style="53" customWidth="1"/>
    <col min="8950" max="8950" width="13.85546875" style="53" customWidth="1"/>
    <col min="8951" max="8951" width="13.7109375" style="53" customWidth="1"/>
    <col min="8952" max="8952" width="12" style="53" customWidth="1"/>
    <col min="8953" max="9193" width="9.140625" style="53"/>
    <col min="9194" max="9194" width="9.140625" style="53" customWidth="1"/>
    <col min="9195" max="9195" width="34.42578125" style="53" customWidth="1"/>
    <col min="9196" max="9204" width="9.140625" style="53" customWidth="1"/>
    <col min="9205" max="9205" width="12.5703125" style="53" customWidth="1"/>
    <col min="9206" max="9206" width="13.85546875" style="53" customWidth="1"/>
    <col min="9207" max="9207" width="13.7109375" style="53" customWidth="1"/>
    <col min="9208" max="9208" width="12" style="53" customWidth="1"/>
    <col min="9209" max="9449" width="9.140625" style="53"/>
    <col min="9450" max="9450" width="9.140625" style="53" customWidth="1"/>
    <col min="9451" max="9451" width="34.42578125" style="53" customWidth="1"/>
    <col min="9452" max="9460" width="9.140625" style="53" customWidth="1"/>
    <col min="9461" max="9461" width="12.5703125" style="53" customWidth="1"/>
    <col min="9462" max="9462" width="13.85546875" style="53" customWidth="1"/>
    <col min="9463" max="9463" width="13.7109375" style="53" customWidth="1"/>
    <col min="9464" max="9464" width="12" style="53" customWidth="1"/>
    <col min="9465" max="9705" width="9.140625" style="53"/>
    <col min="9706" max="9706" width="9.140625" style="53" customWidth="1"/>
    <col min="9707" max="9707" width="34.42578125" style="53" customWidth="1"/>
    <col min="9708" max="9716" width="9.140625" style="53" customWidth="1"/>
    <col min="9717" max="9717" width="12.5703125" style="53" customWidth="1"/>
    <col min="9718" max="9718" width="13.85546875" style="53" customWidth="1"/>
    <col min="9719" max="9719" width="13.7109375" style="53" customWidth="1"/>
    <col min="9720" max="9720" width="12" style="53" customWidth="1"/>
    <col min="9721" max="9961" width="9.140625" style="53"/>
    <col min="9962" max="9962" width="9.140625" style="53" customWidth="1"/>
    <col min="9963" max="9963" width="34.42578125" style="53" customWidth="1"/>
    <col min="9964" max="9972" width="9.140625" style="53" customWidth="1"/>
    <col min="9973" max="9973" width="12.5703125" style="53" customWidth="1"/>
    <col min="9974" max="9974" width="13.85546875" style="53" customWidth="1"/>
    <col min="9975" max="9975" width="13.7109375" style="53" customWidth="1"/>
    <col min="9976" max="9976" width="12" style="53" customWidth="1"/>
    <col min="9977" max="10217" width="9.140625" style="53"/>
    <col min="10218" max="10218" width="9.140625" style="53" customWidth="1"/>
    <col min="10219" max="10219" width="34.42578125" style="53" customWidth="1"/>
    <col min="10220" max="10228" width="9.140625" style="53" customWidth="1"/>
    <col min="10229" max="10229" width="12.5703125" style="53" customWidth="1"/>
    <col min="10230" max="10230" width="13.85546875" style="53" customWidth="1"/>
    <col min="10231" max="10231" width="13.7109375" style="53" customWidth="1"/>
    <col min="10232" max="10232" width="12" style="53" customWidth="1"/>
    <col min="10233" max="10473" width="9.140625" style="53"/>
    <col min="10474" max="10474" width="9.140625" style="53" customWidth="1"/>
    <col min="10475" max="10475" width="34.42578125" style="53" customWidth="1"/>
    <col min="10476" max="10484" width="9.140625" style="53" customWidth="1"/>
    <col min="10485" max="10485" width="12.5703125" style="53" customWidth="1"/>
    <col min="10486" max="10486" width="13.85546875" style="53" customWidth="1"/>
    <col min="10487" max="10487" width="13.7109375" style="53" customWidth="1"/>
    <col min="10488" max="10488" width="12" style="53" customWidth="1"/>
    <col min="10489" max="10729" width="9.140625" style="53"/>
    <col min="10730" max="10730" width="9.140625" style="53" customWidth="1"/>
    <col min="10731" max="10731" width="34.42578125" style="53" customWidth="1"/>
    <col min="10732" max="10740" width="9.140625" style="53" customWidth="1"/>
    <col min="10741" max="10741" width="12.5703125" style="53" customWidth="1"/>
    <col min="10742" max="10742" width="13.85546875" style="53" customWidth="1"/>
    <col min="10743" max="10743" width="13.7109375" style="53" customWidth="1"/>
    <col min="10744" max="10744" width="12" style="53" customWidth="1"/>
    <col min="10745" max="10985" width="9.140625" style="53"/>
    <col min="10986" max="10986" width="9.140625" style="53" customWidth="1"/>
    <col min="10987" max="10987" width="34.42578125" style="53" customWidth="1"/>
    <col min="10988" max="10996" width="9.140625" style="53" customWidth="1"/>
    <col min="10997" max="10997" width="12.5703125" style="53" customWidth="1"/>
    <col min="10998" max="10998" width="13.85546875" style="53" customWidth="1"/>
    <col min="10999" max="10999" width="13.7109375" style="53" customWidth="1"/>
    <col min="11000" max="11000" width="12" style="53" customWidth="1"/>
    <col min="11001" max="11241" width="9.140625" style="53"/>
    <col min="11242" max="11242" width="9.140625" style="53" customWidth="1"/>
    <col min="11243" max="11243" width="34.42578125" style="53" customWidth="1"/>
    <col min="11244" max="11252" width="9.140625" style="53" customWidth="1"/>
    <col min="11253" max="11253" width="12.5703125" style="53" customWidth="1"/>
    <col min="11254" max="11254" width="13.85546875" style="53" customWidth="1"/>
    <col min="11255" max="11255" width="13.7109375" style="53" customWidth="1"/>
    <col min="11256" max="11256" width="12" style="53" customWidth="1"/>
    <col min="11257" max="11497" width="9.140625" style="53"/>
    <col min="11498" max="11498" width="9.140625" style="53" customWidth="1"/>
    <col min="11499" max="11499" width="34.42578125" style="53" customWidth="1"/>
    <col min="11500" max="11508" width="9.140625" style="53" customWidth="1"/>
    <col min="11509" max="11509" width="12.5703125" style="53" customWidth="1"/>
    <col min="11510" max="11510" width="13.85546875" style="53" customWidth="1"/>
    <col min="11511" max="11511" width="13.7109375" style="53" customWidth="1"/>
    <col min="11512" max="11512" width="12" style="53" customWidth="1"/>
    <col min="11513" max="11753" width="9.140625" style="53"/>
    <col min="11754" max="11754" width="9.140625" style="53" customWidth="1"/>
    <col min="11755" max="11755" width="34.42578125" style="53" customWidth="1"/>
    <col min="11756" max="11764" width="9.140625" style="53" customWidth="1"/>
    <col min="11765" max="11765" width="12.5703125" style="53" customWidth="1"/>
    <col min="11766" max="11766" width="13.85546875" style="53" customWidth="1"/>
    <col min="11767" max="11767" width="13.7109375" style="53" customWidth="1"/>
    <col min="11768" max="11768" width="12" style="53" customWidth="1"/>
    <col min="11769" max="12009" width="9.140625" style="53"/>
    <col min="12010" max="12010" width="9.140625" style="53" customWidth="1"/>
    <col min="12011" max="12011" width="34.42578125" style="53" customWidth="1"/>
    <col min="12012" max="12020" width="9.140625" style="53" customWidth="1"/>
    <col min="12021" max="12021" width="12.5703125" style="53" customWidth="1"/>
    <col min="12022" max="12022" width="13.85546875" style="53" customWidth="1"/>
    <col min="12023" max="12023" width="13.7109375" style="53" customWidth="1"/>
    <col min="12024" max="12024" width="12" style="53" customWidth="1"/>
    <col min="12025" max="12265" width="9.140625" style="53"/>
    <col min="12266" max="12266" width="9.140625" style="53" customWidth="1"/>
    <col min="12267" max="12267" width="34.42578125" style="53" customWidth="1"/>
    <col min="12268" max="12276" width="9.140625" style="53" customWidth="1"/>
    <col min="12277" max="12277" width="12.5703125" style="53" customWidth="1"/>
    <col min="12278" max="12278" width="13.85546875" style="53" customWidth="1"/>
    <col min="12279" max="12279" width="13.7109375" style="53" customWidth="1"/>
    <col min="12280" max="12280" width="12" style="53" customWidth="1"/>
    <col min="12281" max="12521" width="9.140625" style="53"/>
    <col min="12522" max="12522" width="9.140625" style="53" customWidth="1"/>
    <col min="12523" max="12523" width="34.42578125" style="53" customWidth="1"/>
    <col min="12524" max="12532" width="9.140625" style="53" customWidth="1"/>
    <col min="12533" max="12533" width="12.5703125" style="53" customWidth="1"/>
    <col min="12534" max="12534" width="13.85546875" style="53" customWidth="1"/>
    <col min="12535" max="12535" width="13.7109375" style="53" customWidth="1"/>
    <col min="12536" max="12536" width="12" style="53" customWidth="1"/>
    <col min="12537" max="12777" width="9.140625" style="53"/>
    <col min="12778" max="12778" width="9.140625" style="53" customWidth="1"/>
    <col min="12779" max="12779" width="34.42578125" style="53" customWidth="1"/>
    <col min="12780" max="12788" width="9.140625" style="53" customWidth="1"/>
    <col min="12789" max="12789" width="12.5703125" style="53" customWidth="1"/>
    <col min="12790" max="12790" width="13.85546875" style="53" customWidth="1"/>
    <col min="12791" max="12791" width="13.7109375" style="53" customWidth="1"/>
    <col min="12792" max="12792" width="12" style="53" customWidth="1"/>
    <col min="12793" max="13033" width="9.140625" style="53"/>
    <col min="13034" max="13034" width="9.140625" style="53" customWidth="1"/>
    <col min="13035" max="13035" width="34.42578125" style="53" customWidth="1"/>
    <col min="13036" max="13044" width="9.140625" style="53" customWidth="1"/>
    <col min="13045" max="13045" width="12.5703125" style="53" customWidth="1"/>
    <col min="13046" max="13046" width="13.85546875" style="53" customWidth="1"/>
    <col min="13047" max="13047" width="13.7109375" style="53" customWidth="1"/>
    <col min="13048" max="13048" width="12" style="53" customWidth="1"/>
    <col min="13049" max="13289" width="9.140625" style="53"/>
    <col min="13290" max="13290" width="9.140625" style="53" customWidth="1"/>
    <col min="13291" max="13291" width="34.42578125" style="53" customWidth="1"/>
    <col min="13292" max="13300" width="9.140625" style="53" customWidth="1"/>
    <col min="13301" max="13301" width="12.5703125" style="53" customWidth="1"/>
    <col min="13302" max="13302" width="13.85546875" style="53" customWidth="1"/>
    <col min="13303" max="13303" width="13.7109375" style="53" customWidth="1"/>
    <col min="13304" max="13304" width="12" style="53" customWidth="1"/>
    <col min="13305" max="13545" width="9.140625" style="53"/>
    <col min="13546" max="13546" width="9.140625" style="53" customWidth="1"/>
    <col min="13547" max="13547" width="34.42578125" style="53" customWidth="1"/>
    <col min="13548" max="13556" width="9.140625" style="53" customWidth="1"/>
    <col min="13557" max="13557" width="12.5703125" style="53" customWidth="1"/>
    <col min="13558" max="13558" width="13.85546875" style="53" customWidth="1"/>
    <col min="13559" max="13559" width="13.7109375" style="53" customWidth="1"/>
    <col min="13560" max="13560" width="12" style="53" customWidth="1"/>
    <col min="13561" max="13801" width="9.140625" style="53"/>
    <col min="13802" max="13802" width="9.140625" style="53" customWidth="1"/>
    <col min="13803" max="13803" width="34.42578125" style="53" customWidth="1"/>
    <col min="13804" max="13812" width="9.140625" style="53" customWidth="1"/>
    <col min="13813" max="13813" width="12.5703125" style="53" customWidth="1"/>
    <col min="13814" max="13814" width="13.85546875" style="53" customWidth="1"/>
    <col min="13815" max="13815" width="13.7109375" style="53" customWidth="1"/>
    <col min="13816" max="13816" width="12" style="53" customWidth="1"/>
    <col min="13817" max="14057" width="9.140625" style="53"/>
    <col min="14058" max="14058" width="9.140625" style="53" customWidth="1"/>
    <col min="14059" max="14059" width="34.42578125" style="53" customWidth="1"/>
    <col min="14060" max="14068" width="9.140625" style="53" customWidth="1"/>
    <col min="14069" max="14069" width="12.5703125" style="53" customWidth="1"/>
    <col min="14070" max="14070" width="13.85546875" style="53" customWidth="1"/>
    <col min="14071" max="14071" width="13.7109375" style="53" customWidth="1"/>
    <col min="14072" max="14072" width="12" style="53" customWidth="1"/>
    <col min="14073" max="14313" width="9.140625" style="53"/>
    <col min="14314" max="14314" width="9.140625" style="53" customWidth="1"/>
    <col min="14315" max="14315" width="34.42578125" style="53" customWidth="1"/>
    <col min="14316" max="14324" width="9.140625" style="53" customWidth="1"/>
    <col min="14325" max="14325" width="12.5703125" style="53" customWidth="1"/>
    <col min="14326" max="14326" width="13.85546875" style="53" customWidth="1"/>
    <col min="14327" max="14327" width="13.7109375" style="53" customWidth="1"/>
    <col min="14328" max="14328" width="12" style="53" customWidth="1"/>
    <col min="14329" max="14569" width="9.140625" style="53"/>
    <col min="14570" max="14570" width="9.140625" style="53" customWidth="1"/>
    <col min="14571" max="14571" width="34.42578125" style="53" customWidth="1"/>
    <col min="14572" max="14580" width="9.140625" style="53" customWidth="1"/>
    <col min="14581" max="14581" width="12.5703125" style="53" customWidth="1"/>
    <col min="14582" max="14582" width="13.85546875" style="53" customWidth="1"/>
    <col min="14583" max="14583" width="13.7109375" style="53" customWidth="1"/>
    <col min="14584" max="14584" width="12" style="53" customWidth="1"/>
    <col min="14585" max="14825" width="9.140625" style="53"/>
    <col min="14826" max="14826" width="9.140625" style="53" customWidth="1"/>
    <col min="14827" max="14827" width="34.42578125" style="53" customWidth="1"/>
    <col min="14828" max="14836" width="9.140625" style="53" customWidth="1"/>
    <col min="14837" max="14837" width="12.5703125" style="53" customWidth="1"/>
    <col min="14838" max="14838" width="13.85546875" style="53" customWidth="1"/>
    <col min="14839" max="14839" width="13.7109375" style="53" customWidth="1"/>
    <col min="14840" max="14840" width="12" style="53" customWidth="1"/>
    <col min="14841" max="15081" width="9.140625" style="53"/>
    <col min="15082" max="15082" width="9.140625" style="53" customWidth="1"/>
    <col min="15083" max="15083" width="34.42578125" style="53" customWidth="1"/>
    <col min="15084" max="15092" width="9.140625" style="53" customWidth="1"/>
    <col min="15093" max="15093" width="12.5703125" style="53" customWidth="1"/>
    <col min="15094" max="15094" width="13.85546875" style="53" customWidth="1"/>
    <col min="15095" max="15095" width="13.7109375" style="53" customWidth="1"/>
    <col min="15096" max="15096" width="12" style="53" customWidth="1"/>
    <col min="15097" max="15337" width="9.140625" style="53"/>
    <col min="15338" max="15338" width="9.140625" style="53" customWidth="1"/>
    <col min="15339" max="15339" width="34.42578125" style="53" customWidth="1"/>
    <col min="15340" max="15348" width="9.140625" style="53" customWidth="1"/>
    <col min="15349" max="15349" width="12.5703125" style="53" customWidth="1"/>
    <col min="15350" max="15350" width="13.85546875" style="53" customWidth="1"/>
    <col min="15351" max="15351" width="13.7109375" style="53" customWidth="1"/>
    <col min="15352" max="15352" width="12" style="53" customWidth="1"/>
    <col min="15353" max="15593" width="9.140625" style="53"/>
    <col min="15594" max="15594" width="9.140625" style="53" customWidth="1"/>
    <col min="15595" max="15595" width="34.42578125" style="53" customWidth="1"/>
    <col min="15596" max="15604" width="9.140625" style="53" customWidth="1"/>
    <col min="15605" max="15605" width="12.5703125" style="53" customWidth="1"/>
    <col min="15606" max="15606" width="13.85546875" style="53" customWidth="1"/>
    <col min="15607" max="15607" width="13.7109375" style="53" customWidth="1"/>
    <col min="15608" max="15608" width="12" style="53" customWidth="1"/>
    <col min="15609" max="15849" width="9.140625" style="53"/>
    <col min="15850" max="15850" width="9.140625" style="53" customWidth="1"/>
    <col min="15851" max="15851" width="34.42578125" style="53" customWidth="1"/>
    <col min="15852" max="15860" width="9.140625" style="53" customWidth="1"/>
    <col min="15861" max="15861" width="12.5703125" style="53" customWidth="1"/>
    <col min="15862" max="15862" width="13.85546875" style="53" customWidth="1"/>
    <col min="15863" max="15863" width="13.7109375" style="53" customWidth="1"/>
    <col min="15864" max="15864" width="12" style="53" customWidth="1"/>
    <col min="15865" max="16105" width="9.140625" style="53"/>
    <col min="16106" max="16106" width="9.140625" style="53" customWidth="1"/>
    <col min="16107" max="16107" width="34.42578125" style="53" customWidth="1"/>
    <col min="16108" max="16116" width="9.140625" style="53" customWidth="1"/>
    <col min="16117" max="16117" width="12.5703125" style="53" customWidth="1"/>
    <col min="16118" max="16118" width="13.85546875" style="53" customWidth="1"/>
    <col min="16119" max="16119" width="13.7109375" style="53" customWidth="1"/>
    <col min="16120" max="16120" width="12" style="53" customWidth="1"/>
    <col min="16121" max="16384" width="9.140625" style="53"/>
  </cols>
  <sheetData>
    <row r="1" spans="1:2" ht="18">
      <c r="A1" s="33" t="s">
        <v>502</v>
      </c>
    </row>
    <row r="2" spans="1:2" ht="15">
      <c r="A2" s="133"/>
      <c r="B2" s="261" t="s">
        <v>354</v>
      </c>
    </row>
    <row r="3" spans="1:2" ht="36">
      <c r="A3" s="182" t="s">
        <v>444</v>
      </c>
      <c r="B3" s="257" t="s">
        <v>500</v>
      </c>
    </row>
    <row r="4" spans="1:2">
      <c r="A4" s="199" t="s">
        <v>17</v>
      </c>
      <c r="B4" s="172">
        <f>B5</f>
        <v>36360</v>
      </c>
    </row>
    <row r="5" spans="1:2">
      <c r="A5" s="190" t="s">
        <v>18</v>
      </c>
      <c r="B5" s="144">
        <f>'Plán investic 2015'!H48</f>
        <v>36360</v>
      </c>
    </row>
    <row r="6" spans="1:2">
      <c r="A6" s="191" t="s">
        <v>19</v>
      </c>
      <c r="B6" s="172">
        <f>B7+B8+B9+B10+B11+B12+B13+B14+B15+B16+B17+B24+B25+B26+B27+B28+B29+B30+B31+B32+B33+B34+B35+B36+B37+B57+B38+B39+B40+B43+B46+B47+B48+B49+B50+B51+B52</f>
        <v>73538.41</v>
      </c>
    </row>
    <row r="7" spans="1:2" ht="25.5">
      <c r="A7" s="192" t="s">
        <v>479</v>
      </c>
      <c r="B7" s="144">
        <f>'1014'!D8</f>
        <v>50</v>
      </c>
    </row>
    <row r="8" spans="1:2">
      <c r="A8" s="189" t="s">
        <v>387</v>
      </c>
      <c r="B8" s="144">
        <f>'1031'!D23</f>
        <v>3000</v>
      </c>
    </row>
    <row r="9" spans="1:2" ht="12" customHeight="1">
      <c r="A9" s="189" t="s">
        <v>372</v>
      </c>
      <c r="B9" s="144">
        <f>'1036'!D6</f>
        <v>50</v>
      </c>
    </row>
    <row r="10" spans="1:2">
      <c r="A10" s="190" t="s">
        <v>373</v>
      </c>
      <c r="B10" s="145">
        <f>'2212'!D12</f>
        <v>3060</v>
      </c>
    </row>
    <row r="11" spans="1:2">
      <c r="A11" s="190" t="s">
        <v>381</v>
      </c>
      <c r="B11" s="144">
        <f>'2310'!D8</f>
        <v>500</v>
      </c>
    </row>
    <row r="12" spans="1:2" ht="14.25" customHeight="1">
      <c r="A12" s="193" t="s">
        <v>480</v>
      </c>
      <c r="B12" s="144">
        <f>'2321'!D7</f>
        <v>400</v>
      </c>
    </row>
    <row r="13" spans="1:2">
      <c r="A13" s="190" t="s">
        <v>374</v>
      </c>
      <c r="B13" s="144">
        <f>'3111'!E8</f>
        <v>1693.41</v>
      </c>
    </row>
    <row r="14" spans="1:2">
      <c r="A14" s="190" t="s">
        <v>375</v>
      </c>
      <c r="B14" s="144">
        <f>'3113'!E9</f>
        <v>4120</v>
      </c>
    </row>
    <row r="15" spans="1:2">
      <c r="A15" s="190" t="s">
        <v>376</v>
      </c>
      <c r="B15" s="144">
        <f>'3231'!E8</f>
        <v>189</v>
      </c>
    </row>
    <row r="16" spans="1:2">
      <c r="A16" s="190" t="s">
        <v>20</v>
      </c>
      <c r="B16" s="144">
        <f>'3314'!D26</f>
        <v>900</v>
      </c>
    </row>
    <row r="17" spans="1:2">
      <c r="A17" s="190" t="s">
        <v>377</v>
      </c>
      <c r="B17" s="144">
        <f>SUM(B18:B23)</f>
        <v>4500</v>
      </c>
    </row>
    <row r="18" spans="1:2">
      <c r="A18" s="194" t="s">
        <v>453</v>
      </c>
      <c r="B18" s="37">
        <f>'3319'!D35</f>
        <v>3445</v>
      </c>
    </row>
    <row r="19" spans="1:2">
      <c r="A19" s="194" t="s">
        <v>449</v>
      </c>
      <c r="B19" s="37">
        <f>'3319'!D45</f>
        <v>105</v>
      </c>
    </row>
    <row r="20" spans="1:2">
      <c r="A20" s="194" t="s">
        <v>450</v>
      </c>
      <c r="B20" s="37">
        <f>'3319'!D51</f>
        <v>50</v>
      </c>
    </row>
    <row r="21" spans="1:2">
      <c r="A21" s="194" t="s">
        <v>446</v>
      </c>
      <c r="B21" s="37">
        <f>'3319'!D59</f>
        <v>430</v>
      </c>
    </row>
    <row r="22" spans="1:2">
      <c r="A22" s="194" t="s">
        <v>451</v>
      </c>
      <c r="B22" s="37">
        <f>'3319'!D66</f>
        <v>400</v>
      </c>
    </row>
    <row r="23" spans="1:2">
      <c r="A23" s="194" t="s">
        <v>452</v>
      </c>
      <c r="B23" s="37">
        <f>'3319'!D70</f>
        <v>70</v>
      </c>
    </row>
    <row r="24" spans="1:2" ht="25.5">
      <c r="A24" s="192" t="s">
        <v>478</v>
      </c>
      <c r="B24" s="144">
        <f>'3326'!D6</f>
        <v>200</v>
      </c>
    </row>
    <row r="25" spans="1:2" ht="12.75" customHeight="1">
      <c r="A25" s="193" t="s">
        <v>481</v>
      </c>
      <c r="B25" s="144">
        <f>'3330'!D6</f>
        <v>200</v>
      </c>
    </row>
    <row r="26" spans="1:2">
      <c r="A26" s="190" t="s">
        <v>378</v>
      </c>
      <c r="B26" s="144">
        <f>'3412'!D10</f>
        <v>100</v>
      </c>
    </row>
    <row r="27" spans="1:2">
      <c r="A27" s="193" t="s">
        <v>482</v>
      </c>
      <c r="B27" s="144">
        <f>'3419'!D6</f>
        <v>500</v>
      </c>
    </row>
    <row r="28" spans="1:2">
      <c r="A28" s="190" t="s">
        <v>379</v>
      </c>
      <c r="B28" s="144">
        <f>'3421'!D9</f>
        <v>150</v>
      </c>
    </row>
    <row r="29" spans="1:2">
      <c r="A29" s="190" t="s">
        <v>21</v>
      </c>
      <c r="B29" s="144">
        <f>'3612'!D30</f>
        <v>8206</v>
      </c>
    </row>
    <row r="30" spans="1:2">
      <c r="A30" s="190" t="s">
        <v>22</v>
      </c>
      <c r="B30" s="144">
        <f>'3613'!D12</f>
        <v>2280</v>
      </c>
    </row>
    <row r="31" spans="1:2">
      <c r="A31" s="190" t="s">
        <v>23</v>
      </c>
      <c r="B31" s="144">
        <f>'3631'!D9</f>
        <v>600</v>
      </c>
    </row>
    <row r="32" spans="1:2">
      <c r="A32" s="190" t="s">
        <v>24</v>
      </c>
      <c r="B32" s="144">
        <f>'3632'!D8</f>
        <v>15</v>
      </c>
    </row>
    <row r="33" spans="1:2">
      <c r="A33" s="190" t="s">
        <v>380</v>
      </c>
      <c r="B33" s="144">
        <f>'3722'!D9</f>
        <v>3130</v>
      </c>
    </row>
    <row r="34" spans="1:2">
      <c r="A34" s="193" t="s">
        <v>483</v>
      </c>
      <c r="B34" s="144">
        <f>'3745'!D30</f>
        <v>5400</v>
      </c>
    </row>
    <row r="35" spans="1:2" ht="27" customHeight="1">
      <c r="A35" s="192" t="s">
        <v>475</v>
      </c>
      <c r="B35" s="144">
        <f>'3900'!D9</f>
        <v>500</v>
      </c>
    </row>
    <row r="36" spans="1:2">
      <c r="A36" s="193" t="s">
        <v>477</v>
      </c>
      <c r="B36" s="144">
        <f>'4339'!D16</f>
        <v>368</v>
      </c>
    </row>
    <row r="37" spans="1:2">
      <c r="A37" s="193" t="s">
        <v>476</v>
      </c>
      <c r="B37" s="144">
        <f>'4351'!D21</f>
        <v>700</v>
      </c>
    </row>
    <row r="38" spans="1:2">
      <c r="A38" s="190" t="s">
        <v>404</v>
      </c>
      <c r="B38" s="144">
        <f>'5212'!D8</f>
        <v>16.5</v>
      </c>
    </row>
    <row r="39" spans="1:2" ht="11.25" customHeight="1">
      <c r="A39" s="190" t="s">
        <v>371</v>
      </c>
      <c r="B39" s="144">
        <f>'5311'!D6</f>
        <v>40</v>
      </c>
    </row>
    <row r="40" spans="1:2">
      <c r="A40" s="190" t="s">
        <v>382</v>
      </c>
      <c r="B40" s="144">
        <f>SUM(B41:B42)</f>
        <v>535</v>
      </c>
    </row>
    <row r="41" spans="1:2">
      <c r="A41" s="194" t="s">
        <v>454</v>
      </c>
      <c r="B41" s="37">
        <f>'5512'!D21</f>
        <v>511</v>
      </c>
    </row>
    <row r="42" spans="1:2">
      <c r="A42" s="194" t="s">
        <v>455</v>
      </c>
      <c r="B42" s="37">
        <f>'5512'!D30</f>
        <v>24</v>
      </c>
    </row>
    <row r="43" spans="1:2" ht="13.5" customHeight="1">
      <c r="A43" s="190" t="s">
        <v>383</v>
      </c>
      <c r="B43" s="144">
        <f>'6112'!D8</f>
        <v>1900</v>
      </c>
    </row>
    <row r="44" spans="1:2" ht="24" hidden="1" customHeight="1">
      <c r="A44" s="195" t="s">
        <v>408</v>
      </c>
      <c r="B44" s="140"/>
    </row>
    <row r="45" spans="1:2" ht="13.5" hidden="1" customHeight="1">
      <c r="A45" s="190" t="s">
        <v>409</v>
      </c>
      <c r="B45" s="140"/>
    </row>
    <row r="46" spans="1:2" ht="13.5" customHeight="1">
      <c r="A46" s="190" t="s">
        <v>384</v>
      </c>
      <c r="B46" s="144">
        <f>'6171'!D42</f>
        <v>27106</v>
      </c>
    </row>
    <row r="47" spans="1:2" ht="12" customHeight="1">
      <c r="A47" s="193" t="s">
        <v>484</v>
      </c>
      <c r="B47" s="144">
        <f>'6310'!D6</f>
        <v>80</v>
      </c>
    </row>
    <row r="48" spans="1:2" ht="12.75" customHeight="1">
      <c r="A48" s="193" t="s">
        <v>485</v>
      </c>
      <c r="B48" s="144">
        <f>'6330'!D13</f>
        <v>600</v>
      </c>
    </row>
    <row r="49" spans="1:2" ht="13.5" customHeight="1">
      <c r="A49" s="196" t="s">
        <v>413</v>
      </c>
      <c r="B49" s="145">
        <f>'6399'!D11</f>
        <v>2000</v>
      </c>
    </row>
    <row r="50" spans="1:2" ht="13.5" customHeight="1">
      <c r="A50" s="197" t="s">
        <v>385</v>
      </c>
      <c r="B50" s="144">
        <f>'6402'!D6</f>
        <v>14.5</v>
      </c>
    </row>
    <row r="51" spans="1:2">
      <c r="A51" s="193" t="s">
        <v>486</v>
      </c>
      <c r="B51" s="144">
        <f>'6409'!D6</f>
        <v>185</v>
      </c>
    </row>
    <row r="52" spans="1:2" ht="14.25" customHeight="1">
      <c r="A52" s="190" t="s">
        <v>25</v>
      </c>
      <c r="B52" s="144">
        <f>SUM(B53:B55)</f>
        <v>250</v>
      </c>
    </row>
    <row r="53" spans="1:2" ht="14.25" customHeight="1">
      <c r="A53" s="194" t="s">
        <v>456</v>
      </c>
      <c r="B53" s="37">
        <f>'Vytváření rezerv'!D5</f>
        <v>50</v>
      </c>
    </row>
    <row r="54" spans="1:2" ht="14.25" customHeight="1">
      <c r="A54" s="194" t="s">
        <v>457</v>
      </c>
      <c r="B54" s="37">
        <f>'Vytváření rezerv'!D6</f>
        <v>50</v>
      </c>
    </row>
    <row r="55" spans="1:2" ht="14.25" customHeight="1">
      <c r="A55" s="194" t="s">
        <v>458</v>
      </c>
      <c r="B55" s="37">
        <f>'Vytváření rezerv'!D7</f>
        <v>150</v>
      </c>
    </row>
    <row r="56" spans="1:2" ht="20.25">
      <c r="A56" s="198" t="s">
        <v>27</v>
      </c>
      <c r="B56" s="188">
        <f>B4+B6</f>
        <v>109898.41</v>
      </c>
    </row>
    <row r="58" spans="1:2">
      <c r="A58" s="134" t="s">
        <v>473</v>
      </c>
    </row>
    <row r="62" spans="1:2">
      <c r="A62" s="176"/>
    </row>
    <row r="63" spans="1:2">
      <c r="A63" s="134" t="s">
        <v>469</v>
      </c>
    </row>
    <row r="66" spans="1:2">
      <c r="B66" s="187" t="s">
        <v>470</v>
      </c>
    </row>
    <row r="67" spans="1:2">
      <c r="B67" s="186" t="s">
        <v>474</v>
      </c>
    </row>
    <row r="75" spans="1:2">
      <c r="A75" s="177"/>
    </row>
    <row r="76" spans="1:2">
      <c r="A76" s="176"/>
    </row>
  </sheetData>
  <sheetProtection password="CC33" sheet="1" objects="1" scenarios="1"/>
  <hyperlinks>
    <hyperlink ref="A8" location="'1031'!A1" display="1031 - Pěstební činnost ( lesní hospodářství ) "/>
    <hyperlink ref="A9" location="'1036'!A1" display="1036 - Správa v lesním hospodářství"/>
    <hyperlink ref="A10" location="'2212'!A1" display="2212 - Silnice"/>
    <hyperlink ref="A11" location="'2310'!A1" display="2310 - Pitná voda "/>
    <hyperlink ref="A13" location="'3111'!A1" display="3111 - Předškolní zařízení"/>
    <hyperlink ref="A14" location="'3113'!A1" display="3113 - Základní školy"/>
    <hyperlink ref="A15" location="'3231'!A1" display="3231 - Základní umělecké školy"/>
    <hyperlink ref="A16" location="'3314'!A1" display="3314 - Činnosti knihovnické"/>
    <hyperlink ref="A17" location="'3319'!A1" display="3319 - Ostatní záležitosti kultury"/>
    <hyperlink ref="A26" location="'3412'!A1" display="3412 - Sportovní zařízení v majetku obce"/>
    <hyperlink ref="A28" location="'3421'!A1" display="3421 - Využití volného času mládeže"/>
    <hyperlink ref="A29" location="'3612'!A1" display="3612 - Bytové hospodářství"/>
    <hyperlink ref="A30" location="'3613'!A1" display="3613 - Nebytové hospodářství"/>
    <hyperlink ref="A31" location="'3631'!A1" display="3631 - Veřejné osvětlení"/>
    <hyperlink ref="A32" location="'3632'!A1" display="3632 - Pohřebnictví"/>
    <hyperlink ref="A33" location="'3722'!A1" display="3722 - Sběr a svoz komunálních odpadů"/>
    <hyperlink ref="A38" location="'5212'!A1" display="5212 - Ochrana obyvatelstva"/>
    <hyperlink ref="A39" location="'5311'!A1" display="5311 - Bezpečnost a veřejný pořádek"/>
    <hyperlink ref="A40" location="'5512'!A1" display="5512 - Požární ochrana - dobrovolná část"/>
    <hyperlink ref="A43" location="'6112'!A1" display="6112 - Zastupitelstva obcí"/>
    <hyperlink ref="A44" location="'6115'!A1" display="'6115'!A1"/>
    <hyperlink ref="A45" location="'6117'!A1" display="6117 - Volby do Evropského parlamentu"/>
    <hyperlink ref="A46" location="'6171'!A1" display="6171 - Činnost místní správy"/>
    <hyperlink ref="A49" location="'6399'!A1" display="6399 - Ostatní finanční operace"/>
    <hyperlink ref="A50" location="'6402'!A1" display="6402 - Finanční vypořádání minulých let"/>
    <hyperlink ref="A52" location="'Vytváření rezerv'!A1" display="Vytváření rezerv"/>
    <hyperlink ref="A5" location="'Plán investic 2015'!A1" display="Investice"/>
    <hyperlink ref="A35" location="'3900'!A1" display="'3900'!A1"/>
    <hyperlink ref="A37" location="'4351'!A1" display="4351 - Osobní asistence, pečovatelská služba a podpora samostatného bydlení"/>
    <hyperlink ref="A36" location="'4339'!A1" display="4339 - Ostatní sociální péče a pomoc rodině a manželství (pěstounská péče)"/>
    <hyperlink ref="A24" location="'3326'!A1" display="'3326'!A1"/>
    <hyperlink ref="A7" location="'1014'!A1" display="'1014'!A1"/>
    <hyperlink ref="A12" location="'2321'!A1" display="2321 - Odvádění a čištění odpadních vod a nakládání s kaly"/>
    <hyperlink ref="A25" location="'3330'!A1" display="3330 - Činnosti registrovaných církví a náboženských společností "/>
    <hyperlink ref="A27" location="'3419'!A1" display="3419 - Ostatní tělovýchovná činnost ( městské granty )"/>
    <hyperlink ref="A34" location="'3745'!A1" display="3745 - Péče o vzhled obcí a veřejnou zeleň ( místní hospodářství)"/>
    <hyperlink ref="A47" location="'6310'!A1" display="6310 - Obecné příjmy a výdaje z finančních operací (služby peněžních ústavů)"/>
    <hyperlink ref="A48" location="'6330'!A1" display="6330 - Převody vlastním fondům v rozpočtech územní úrovně "/>
    <hyperlink ref="A51" location="'6409'!A1" display="6409 - Ostatní činnosti jinde nazařazené ( příspěvek do mikroregionu )"/>
  </hyperlinks>
  <pageMargins left="0.19685039370078741" right="0.19685039370078741" top="0.19685039370078741" bottom="0.19685039370078741" header="0.51181102362204722" footer="0.51181102362204722"/>
  <pageSetup paperSize="9" scale="9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0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4">
      <c r="B1" s="1"/>
      <c r="C1" s="96"/>
    </row>
    <row r="2" spans="1:4" ht="17.25" customHeight="1">
      <c r="A2" s="136" t="s">
        <v>386</v>
      </c>
      <c r="B2" s="3"/>
      <c r="C2" s="97"/>
    </row>
    <row r="3" spans="1:4" ht="17.25" customHeight="1">
      <c r="B3" s="3"/>
      <c r="C3" s="97"/>
      <c r="D3" s="261" t="s">
        <v>354</v>
      </c>
    </row>
    <row r="4" spans="1:4" ht="40.5" customHeight="1">
      <c r="A4" s="29" t="s">
        <v>160</v>
      </c>
      <c r="B4" s="120" t="s">
        <v>405</v>
      </c>
      <c r="C4"/>
      <c r="D4" s="141" t="s">
        <v>505</v>
      </c>
    </row>
    <row r="5" spans="1:4">
      <c r="A5" s="30" t="s">
        <v>350</v>
      </c>
      <c r="B5" s="5" t="s">
        <v>163</v>
      </c>
      <c r="C5"/>
      <c r="D5" s="147">
        <v>9</v>
      </c>
    </row>
    <row r="6" spans="1:4">
      <c r="A6" s="118"/>
      <c r="B6" s="5" t="s">
        <v>175</v>
      </c>
      <c r="C6"/>
      <c r="D6" s="147">
        <v>4</v>
      </c>
    </row>
    <row r="7" spans="1:4">
      <c r="B7" s="5" t="s">
        <v>306</v>
      </c>
      <c r="C7"/>
      <c r="D7" s="147">
        <v>3.5</v>
      </c>
    </row>
    <row r="8" spans="1:4">
      <c r="B8" s="8" t="s">
        <v>3</v>
      </c>
      <c r="C8"/>
      <c r="D8" s="148">
        <f>SUM(D5:D7)</f>
        <v>16.5</v>
      </c>
    </row>
    <row r="9" spans="1:4" ht="17.25" customHeight="1">
      <c r="B9" s="3"/>
      <c r="C9"/>
      <c r="D9"/>
    </row>
    <row r="10" spans="1:4" ht="17.25" customHeight="1">
      <c r="B10" s="3"/>
      <c r="C10"/>
      <c r="D10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8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4">
      <c r="B1" s="1"/>
      <c r="C1" s="96"/>
    </row>
    <row r="2" spans="1:4" ht="17.25" customHeight="1">
      <c r="A2" s="136" t="s">
        <v>386</v>
      </c>
      <c r="B2" s="3"/>
      <c r="C2" s="97"/>
    </row>
    <row r="3" spans="1:4" ht="17.25" customHeight="1">
      <c r="B3" s="3"/>
      <c r="C3" s="97"/>
      <c r="D3" s="261" t="s">
        <v>354</v>
      </c>
    </row>
    <row r="4" spans="1:4" ht="40.5" customHeight="1">
      <c r="A4" s="29" t="s">
        <v>160</v>
      </c>
      <c r="B4" s="120" t="s">
        <v>370</v>
      </c>
      <c r="C4"/>
      <c r="D4" s="141" t="s">
        <v>505</v>
      </c>
    </row>
    <row r="5" spans="1:4">
      <c r="A5" s="30" t="s">
        <v>507</v>
      </c>
      <c r="B5" s="7" t="s">
        <v>292</v>
      </c>
      <c r="C5"/>
      <c r="D5" s="147">
        <v>40</v>
      </c>
    </row>
    <row r="6" spans="1:4">
      <c r="B6" s="8" t="s">
        <v>3</v>
      </c>
      <c r="C6"/>
      <c r="D6" s="148">
        <f>SUM(D5)</f>
        <v>40</v>
      </c>
    </row>
    <row r="7" spans="1:4" ht="17.25" customHeight="1">
      <c r="B7" s="3"/>
      <c r="C7"/>
      <c r="D7"/>
    </row>
    <row r="8" spans="1:4" ht="17.25" customHeight="1">
      <c r="B8" s="3"/>
      <c r="C8"/>
      <c r="D8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4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4">
      <c r="B1" s="1"/>
      <c r="C1" s="96"/>
    </row>
    <row r="2" spans="1:4" ht="17.25" customHeight="1">
      <c r="A2" s="136" t="s">
        <v>386</v>
      </c>
      <c r="B2" s="3"/>
      <c r="C2" s="97"/>
    </row>
    <row r="3" spans="1:4" ht="17.25" customHeight="1">
      <c r="B3" s="3"/>
      <c r="C3" s="97"/>
      <c r="D3" s="261" t="s">
        <v>354</v>
      </c>
    </row>
    <row r="4" spans="1:4" ht="37.5" customHeight="1">
      <c r="B4" s="120" t="s">
        <v>406</v>
      </c>
      <c r="C4"/>
      <c r="D4" s="141" t="s">
        <v>505</v>
      </c>
    </row>
    <row r="5" spans="1:4">
      <c r="A5" s="29" t="s">
        <v>160</v>
      </c>
      <c r="B5" s="27" t="s">
        <v>15</v>
      </c>
      <c r="C5"/>
      <c r="D5" s="139"/>
    </row>
    <row r="6" spans="1:4">
      <c r="A6" s="29" t="s">
        <v>307</v>
      </c>
      <c r="B6" s="5" t="s">
        <v>171</v>
      </c>
      <c r="C6"/>
      <c r="D6" s="147">
        <v>36</v>
      </c>
    </row>
    <row r="7" spans="1:4">
      <c r="B7" s="5" t="s">
        <v>172</v>
      </c>
      <c r="C7"/>
      <c r="D7" s="147">
        <v>105</v>
      </c>
    </row>
    <row r="8" spans="1:4">
      <c r="B8" s="5" t="s">
        <v>173</v>
      </c>
      <c r="C8"/>
      <c r="D8" s="147">
        <v>20</v>
      </c>
    </row>
    <row r="9" spans="1:4">
      <c r="B9" s="5" t="s">
        <v>190</v>
      </c>
      <c r="C9"/>
      <c r="D9" s="147"/>
    </row>
    <row r="10" spans="1:4">
      <c r="B10" s="5" t="s">
        <v>279</v>
      </c>
      <c r="C10"/>
      <c r="D10" s="147">
        <v>60</v>
      </c>
    </row>
    <row r="11" spans="1:4">
      <c r="B11" s="5" t="s">
        <v>185</v>
      </c>
      <c r="C11"/>
      <c r="D11" s="147">
        <v>60</v>
      </c>
    </row>
    <row r="12" spans="1:4">
      <c r="B12" s="5" t="s">
        <v>174</v>
      </c>
      <c r="C12"/>
      <c r="D12" s="147">
        <v>80</v>
      </c>
    </row>
    <row r="13" spans="1:4">
      <c r="B13" s="5" t="s">
        <v>175</v>
      </c>
      <c r="C13"/>
      <c r="D13" s="147"/>
    </row>
    <row r="14" spans="1:4">
      <c r="B14" s="5" t="s">
        <v>176</v>
      </c>
      <c r="C14"/>
      <c r="D14" s="147">
        <v>60</v>
      </c>
    </row>
    <row r="15" spans="1:4">
      <c r="B15" s="5" t="s">
        <v>163</v>
      </c>
      <c r="C15"/>
      <c r="D15" s="147"/>
    </row>
    <row r="16" spans="1:4" ht="25.5">
      <c r="B16" s="116" t="s">
        <v>345</v>
      </c>
      <c r="C16"/>
      <c r="D16" s="147"/>
    </row>
    <row r="17" spans="1:4">
      <c r="B17" s="5" t="s">
        <v>164</v>
      </c>
      <c r="C17"/>
      <c r="D17" s="147">
        <v>90</v>
      </c>
    </row>
    <row r="18" spans="1:4">
      <c r="B18" s="5" t="s">
        <v>177</v>
      </c>
      <c r="C18"/>
      <c r="D18" s="147"/>
    </row>
    <row r="19" spans="1:4">
      <c r="B19" s="7" t="s">
        <v>249</v>
      </c>
      <c r="C19"/>
      <c r="D19" s="147"/>
    </row>
    <row r="20" spans="1:4">
      <c r="B20" s="5" t="s">
        <v>259</v>
      </c>
      <c r="C20"/>
      <c r="D20" s="147"/>
    </row>
    <row r="21" spans="1:4">
      <c r="B21" s="108"/>
      <c r="C21"/>
      <c r="D21" s="148">
        <f>SUM(D6:D20)</f>
        <v>511</v>
      </c>
    </row>
    <row r="22" spans="1:4" s="26" customFormat="1">
      <c r="A22" s="30"/>
      <c r="B22" s="28"/>
      <c r="C22"/>
      <c r="D22" s="121"/>
    </row>
    <row r="23" spans="1:4">
      <c r="A23" s="29" t="s">
        <v>160</v>
      </c>
      <c r="B23" s="27" t="s">
        <v>308</v>
      </c>
      <c r="C23"/>
    </row>
    <row r="24" spans="1:4">
      <c r="A24" s="29" t="s">
        <v>309</v>
      </c>
      <c r="B24" s="5" t="s">
        <v>171</v>
      </c>
      <c r="C24"/>
      <c r="D24" s="147"/>
    </row>
    <row r="25" spans="1:4">
      <c r="A25" s="29"/>
      <c r="B25" s="5" t="s">
        <v>172</v>
      </c>
      <c r="C25"/>
      <c r="D25" s="147">
        <v>2</v>
      </c>
    </row>
    <row r="26" spans="1:4">
      <c r="B26" s="5" t="s">
        <v>173</v>
      </c>
      <c r="C26"/>
      <c r="D26" s="147"/>
    </row>
    <row r="27" spans="1:4">
      <c r="B27" s="5" t="s">
        <v>185</v>
      </c>
      <c r="C27"/>
      <c r="D27" s="147">
        <v>15</v>
      </c>
    </row>
    <row r="28" spans="1:4">
      <c r="B28" s="5" t="s">
        <v>174</v>
      </c>
      <c r="C28"/>
      <c r="D28" s="147">
        <v>3</v>
      </c>
    </row>
    <row r="29" spans="1:4">
      <c r="B29" s="5" t="s">
        <v>164</v>
      </c>
      <c r="C29"/>
      <c r="D29" s="147">
        <v>4</v>
      </c>
    </row>
    <row r="30" spans="1:4">
      <c r="B30" s="22"/>
      <c r="C30"/>
      <c r="D30" s="148">
        <f>SUM(D24:D29)</f>
        <v>24</v>
      </c>
    </row>
    <row r="31" spans="1:4">
      <c r="B31" s="22"/>
      <c r="C31"/>
    </row>
    <row r="32" spans="1:4">
      <c r="B32" s="24" t="s">
        <v>310</v>
      </c>
      <c r="C32"/>
      <c r="D32" s="148">
        <f>D21+D30</f>
        <v>535</v>
      </c>
    </row>
    <row r="33" spans="2:2" customFormat="1" ht="17.25" customHeight="1">
      <c r="B33" s="3"/>
    </row>
    <row r="34" spans="2:2" customFormat="1" ht="17.25" customHeight="1">
      <c r="B34" s="3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0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4">
      <c r="B1" s="1"/>
      <c r="C1" s="96"/>
    </row>
    <row r="2" spans="1:4" ht="17.25" customHeight="1">
      <c r="A2" s="136" t="s">
        <v>386</v>
      </c>
      <c r="B2" s="3"/>
      <c r="C2" s="97"/>
    </row>
    <row r="3" spans="1:4" ht="17.25" customHeight="1">
      <c r="B3" s="3"/>
      <c r="C3" s="97"/>
      <c r="D3" s="261" t="s">
        <v>354</v>
      </c>
    </row>
    <row r="4" spans="1:4" ht="42" customHeight="1">
      <c r="A4" s="29" t="s">
        <v>160</v>
      </c>
      <c r="B4" s="120" t="s">
        <v>407</v>
      </c>
      <c r="C4"/>
      <c r="D4" s="141" t="s">
        <v>505</v>
      </c>
    </row>
    <row r="5" spans="1:4">
      <c r="A5" s="29" t="s">
        <v>311</v>
      </c>
      <c r="B5" s="5" t="s">
        <v>312</v>
      </c>
      <c r="C5"/>
      <c r="D5" s="147">
        <v>1300</v>
      </c>
    </row>
    <row r="6" spans="1:4">
      <c r="B6" s="5" t="s">
        <v>313</v>
      </c>
      <c r="C6"/>
      <c r="D6" s="147">
        <v>410</v>
      </c>
    </row>
    <row r="7" spans="1:4">
      <c r="B7" s="5" t="s">
        <v>314</v>
      </c>
      <c r="C7"/>
      <c r="D7" s="147">
        <v>190</v>
      </c>
    </row>
    <row r="8" spans="1:4">
      <c r="B8" s="8" t="s">
        <v>3</v>
      </c>
      <c r="C8"/>
      <c r="D8" s="148">
        <f>SUM(D5:D7)</f>
        <v>1900</v>
      </c>
    </row>
    <row r="9" spans="1:4" ht="17.25" customHeight="1">
      <c r="B9" s="3"/>
      <c r="C9"/>
      <c r="D9"/>
    </row>
    <row r="10" spans="1:4" ht="17.25" customHeight="1">
      <c r="B10" s="3"/>
      <c r="C10"/>
      <c r="D10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4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5" customWidth="1"/>
    <col min="5" max="5" width="2" customWidth="1"/>
    <col min="6" max="6" width="10.42578125" bestFit="1" customWidth="1"/>
    <col min="7" max="7" width="10.5703125" customWidth="1"/>
  </cols>
  <sheetData>
    <row r="1" spans="1:7">
      <c r="B1" s="1"/>
      <c r="C1" s="96"/>
    </row>
    <row r="2" spans="1:7" ht="17.25" customHeight="1">
      <c r="A2" s="136" t="s">
        <v>386</v>
      </c>
      <c r="B2" s="3"/>
      <c r="C2" s="97"/>
    </row>
    <row r="3" spans="1:7" ht="17.25" customHeight="1">
      <c r="B3" s="3"/>
      <c r="C3" s="97"/>
      <c r="D3" s="261" t="s">
        <v>354</v>
      </c>
    </row>
    <row r="4" spans="1:7" ht="39" customHeight="1">
      <c r="A4" s="29" t="s">
        <v>160</v>
      </c>
      <c r="B4" s="120" t="s">
        <v>316</v>
      </c>
      <c r="C4"/>
      <c r="D4" s="141" t="s">
        <v>505</v>
      </c>
    </row>
    <row r="5" spans="1:7">
      <c r="A5" s="29" t="s">
        <v>317</v>
      </c>
      <c r="B5" s="5" t="s">
        <v>244</v>
      </c>
      <c r="C5"/>
      <c r="D5" s="147">
        <v>14387</v>
      </c>
      <c r="F5" s="126"/>
      <c r="G5" s="32"/>
    </row>
    <row r="6" spans="1:7">
      <c r="B6" s="5" t="s">
        <v>315</v>
      </c>
      <c r="C6"/>
      <c r="D6" s="147"/>
      <c r="F6" s="126"/>
    </row>
    <row r="7" spans="1:7">
      <c r="B7" s="5" t="s">
        <v>167</v>
      </c>
      <c r="C7"/>
      <c r="D7" s="147">
        <v>31</v>
      </c>
      <c r="F7" s="126"/>
    </row>
    <row r="8" spans="1:7">
      <c r="B8" s="5" t="s">
        <v>304</v>
      </c>
      <c r="C8"/>
      <c r="D8" s="147">
        <v>4541</v>
      </c>
      <c r="F8" s="126"/>
    </row>
    <row r="9" spans="1:7">
      <c r="B9" s="5" t="s">
        <v>169</v>
      </c>
      <c r="C9"/>
      <c r="D9" s="147">
        <v>1952</v>
      </c>
      <c r="F9" s="126"/>
    </row>
    <row r="10" spans="1:7">
      <c r="B10" s="5" t="s">
        <v>170</v>
      </c>
      <c r="C10"/>
      <c r="D10" s="147">
        <v>70</v>
      </c>
      <c r="F10" s="126"/>
    </row>
    <row r="11" spans="1:7">
      <c r="B11" s="5" t="s">
        <v>318</v>
      </c>
      <c r="C11"/>
      <c r="D11" s="147">
        <v>5</v>
      </c>
      <c r="F11" s="126"/>
    </row>
    <row r="12" spans="1:7">
      <c r="B12" s="5" t="s">
        <v>245</v>
      </c>
      <c r="C12"/>
      <c r="D12" s="147">
        <v>350</v>
      </c>
      <c r="F12" s="126"/>
    </row>
    <row r="13" spans="1:7">
      <c r="B13" s="5" t="s">
        <v>172</v>
      </c>
      <c r="C13"/>
      <c r="D13" s="147">
        <v>350</v>
      </c>
      <c r="F13" s="126"/>
    </row>
    <row r="14" spans="1:7" ht="25.5" customHeight="1">
      <c r="B14" s="99" t="s">
        <v>319</v>
      </c>
      <c r="C14"/>
      <c r="D14" s="147">
        <v>400</v>
      </c>
      <c r="F14" s="126"/>
    </row>
    <row r="15" spans="1:7" ht="26.25" customHeight="1">
      <c r="B15" s="5" t="s">
        <v>190</v>
      </c>
      <c r="C15"/>
      <c r="D15" s="147">
        <v>40</v>
      </c>
      <c r="F15" s="126"/>
    </row>
    <row r="16" spans="1:7" ht="14.25" customHeight="1">
      <c r="B16" s="5" t="s">
        <v>279</v>
      </c>
      <c r="C16"/>
      <c r="D16" s="147">
        <v>600</v>
      </c>
      <c r="F16" s="126"/>
    </row>
    <row r="17" spans="1:6" ht="25.5" customHeight="1">
      <c r="B17" s="5" t="s">
        <v>185</v>
      </c>
      <c r="C17"/>
      <c r="D17" s="147">
        <v>350</v>
      </c>
      <c r="F17" s="126"/>
    </row>
    <row r="18" spans="1:6" ht="25.5" customHeight="1">
      <c r="B18" s="5" t="s">
        <v>174</v>
      </c>
      <c r="C18"/>
      <c r="D18" s="147">
        <v>130</v>
      </c>
      <c r="F18" s="126"/>
    </row>
    <row r="19" spans="1:6">
      <c r="B19" s="29" t="s">
        <v>246</v>
      </c>
      <c r="C19"/>
      <c r="D19" s="147">
        <v>250</v>
      </c>
      <c r="F19" s="126"/>
    </row>
    <row r="20" spans="1:6">
      <c r="B20" s="5" t="s">
        <v>175</v>
      </c>
      <c r="C20"/>
      <c r="D20" s="147">
        <v>500</v>
      </c>
      <c r="F20" s="126"/>
    </row>
    <row r="21" spans="1:6">
      <c r="B21" s="5" t="s">
        <v>176</v>
      </c>
      <c r="C21"/>
      <c r="D21" s="147">
        <v>400</v>
      </c>
      <c r="F21" s="126"/>
    </row>
    <row r="22" spans="1:6">
      <c r="B22" s="29" t="s">
        <v>320</v>
      </c>
      <c r="C22"/>
      <c r="D22" s="147">
        <v>50</v>
      </c>
      <c r="F22" s="126"/>
    </row>
    <row r="23" spans="1:6" ht="25.5">
      <c r="B23" s="109" t="s">
        <v>321</v>
      </c>
      <c r="C23"/>
      <c r="D23" s="147">
        <v>300</v>
      </c>
      <c r="F23" s="126"/>
    </row>
    <row r="24" spans="1:6">
      <c r="B24" s="5" t="s">
        <v>163</v>
      </c>
      <c r="C24"/>
      <c r="D24" s="147">
        <v>150</v>
      </c>
      <c r="F24" s="126"/>
    </row>
    <row r="25" spans="1:6" ht="25.5">
      <c r="B25" s="116" t="s">
        <v>345</v>
      </c>
      <c r="C25"/>
      <c r="D25" s="147">
        <v>50</v>
      </c>
      <c r="F25" s="126"/>
    </row>
    <row r="26" spans="1:6" ht="18" customHeight="1">
      <c r="A26" s="29"/>
      <c r="B26" s="116" t="s">
        <v>164</v>
      </c>
      <c r="C26"/>
      <c r="D26" s="147">
        <v>500</v>
      </c>
      <c r="F26" s="126"/>
    </row>
    <row r="27" spans="1:6">
      <c r="B27" s="5" t="s">
        <v>177</v>
      </c>
      <c r="C27"/>
      <c r="D27" s="147">
        <v>160</v>
      </c>
      <c r="F27" s="126"/>
    </row>
    <row r="28" spans="1:6">
      <c r="B28" s="7" t="s">
        <v>249</v>
      </c>
      <c r="C28"/>
      <c r="D28" s="147">
        <v>20</v>
      </c>
      <c r="F28" s="126"/>
    </row>
    <row r="29" spans="1:6">
      <c r="B29" s="5" t="s">
        <v>322</v>
      </c>
      <c r="C29"/>
      <c r="D29" s="147">
        <v>60</v>
      </c>
      <c r="F29" s="126"/>
    </row>
    <row r="30" spans="1:6">
      <c r="B30" s="5" t="s">
        <v>259</v>
      </c>
      <c r="C30"/>
      <c r="D30" s="147">
        <v>20</v>
      </c>
      <c r="F30" s="126"/>
    </row>
    <row r="31" spans="1:6">
      <c r="B31" s="5" t="s">
        <v>323</v>
      </c>
      <c r="C31"/>
      <c r="D31" s="147">
        <v>10</v>
      </c>
      <c r="F31" s="126"/>
    </row>
    <row r="32" spans="1:6">
      <c r="B32" s="5" t="s">
        <v>324</v>
      </c>
      <c r="C32"/>
      <c r="D32" s="147"/>
      <c r="F32" s="126"/>
    </row>
    <row r="33" spans="1:6" ht="14.25" customHeight="1">
      <c r="B33" s="5" t="s">
        <v>262</v>
      </c>
      <c r="C33"/>
      <c r="D33" s="147">
        <v>40</v>
      </c>
      <c r="F33" s="126"/>
    </row>
    <row r="34" spans="1:6" ht="28.5" customHeight="1">
      <c r="B34" s="119" t="s">
        <v>352</v>
      </c>
      <c r="C34"/>
      <c r="D34" s="147">
        <v>50</v>
      </c>
      <c r="F34" s="126"/>
    </row>
    <row r="35" spans="1:6" ht="28.5" customHeight="1">
      <c r="B35" s="119" t="s">
        <v>353</v>
      </c>
      <c r="C35"/>
      <c r="D35" s="147"/>
      <c r="F35" s="126"/>
    </row>
    <row r="36" spans="1:6" ht="28.5" customHeight="1">
      <c r="B36" s="7" t="s">
        <v>361</v>
      </c>
      <c r="C36"/>
      <c r="D36" s="147"/>
      <c r="F36" s="126"/>
    </row>
    <row r="37" spans="1:6" ht="14.25" customHeight="1">
      <c r="B37" s="5" t="s">
        <v>178</v>
      </c>
      <c r="C37"/>
      <c r="D37" s="147">
        <v>450</v>
      </c>
      <c r="F37" s="126"/>
    </row>
    <row r="38" spans="1:6" ht="14.25" customHeight="1">
      <c r="B38" s="5" t="s">
        <v>325</v>
      </c>
      <c r="C38"/>
      <c r="D38" s="147">
        <v>40</v>
      </c>
      <c r="F38" s="126"/>
    </row>
    <row r="39" spans="1:6" ht="14.25" customHeight="1">
      <c r="B39" s="5" t="s">
        <v>252</v>
      </c>
      <c r="C39"/>
      <c r="D39" s="147">
        <v>50</v>
      </c>
      <c r="F39" s="126"/>
    </row>
    <row r="40" spans="1:6">
      <c r="B40" s="5" t="s">
        <v>180</v>
      </c>
      <c r="C40"/>
      <c r="D40" s="147">
        <v>800</v>
      </c>
      <c r="F40" s="126"/>
    </row>
    <row r="41" spans="1:6">
      <c r="B41" s="5" t="s">
        <v>326</v>
      </c>
      <c r="C41"/>
      <c r="D41" s="147"/>
      <c r="F41" s="126"/>
    </row>
    <row r="42" spans="1:6">
      <c r="B42" s="101" t="s">
        <v>3</v>
      </c>
      <c r="C42"/>
      <c r="D42" s="148">
        <f>SUM(D5:D41)</f>
        <v>27106</v>
      </c>
      <c r="F42" s="126"/>
    </row>
    <row r="43" spans="1:6">
      <c r="B43" s="110"/>
      <c r="C43"/>
      <c r="F43" s="126"/>
    </row>
    <row r="44" spans="1:6">
      <c r="A44" s="29"/>
      <c r="B44" s="110"/>
      <c r="C44"/>
      <c r="F44" s="126"/>
    </row>
  </sheetData>
  <sheetProtection password="CC33" sheet="1" objects="1" scenarios="1"/>
  <conditionalFormatting sqref="F5:F4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6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5" customWidth="1"/>
    <col min="5" max="5" width="2" customWidth="1"/>
    <col min="6" max="6" width="10.42578125" bestFit="1" customWidth="1"/>
    <col min="7" max="7" width="10.5703125" customWidth="1"/>
  </cols>
  <sheetData>
    <row r="1" spans="1:4">
      <c r="B1" s="1"/>
      <c r="C1" s="96"/>
    </row>
    <row r="2" spans="1:4" ht="17.25" customHeight="1">
      <c r="A2" s="136" t="s">
        <v>386</v>
      </c>
      <c r="B2" s="3"/>
      <c r="C2" s="97"/>
    </row>
    <row r="3" spans="1:4" ht="17.25" customHeight="1">
      <c r="B3" s="3"/>
      <c r="C3" s="97"/>
      <c r="D3" s="261" t="s">
        <v>354</v>
      </c>
    </row>
    <row r="4" spans="1:4" ht="39" customHeight="1">
      <c r="A4" s="29" t="s">
        <v>160</v>
      </c>
      <c r="B4" s="120" t="s">
        <v>410</v>
      </c>
      <c r="C4"/>
      <c r="D4" s="141" t="s">
        <v>505</v>
      </c>
    </row>
    <row r="5" spans="1:4" s="26" customFormat="1">
      <c r="A5" s="29" t="s">
        <v>327</v>
      </c>
      <c r="B5" s="9" t="s">
        <v>176</v>
      </c>
      <c r="C5"/>
      <c r="D5" s="147">
        <v>80</v>
      </c>
    </row>
    <row r="6" spans="1:4" s="26" customFormat="1">
      <c r="A6" s="30"/>
      <c r="B6" s="8" t="s">
        <v>3</v>
      </c>
      <c r="C6"/>
      <c r="D6" s="148">
        <f>SUM(D5)</f>
        <v>80</v>
      </c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3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5" customWidth="1"/>
    <col min="5" max="5" width="2" customWidth="1"/>
    <col min="6" max="6" width="10.42578125" bestFit="1" customWidth="1"/>
    <col min="7" max="7" width="10.5703125" customWidth="1"/>
  </cols>
  <sheetData>
    <row r="1" spans="1:4">
      <c r="B1" s="1"/>
      <c r="C1" s="96"/>
    </row>
    <row r="2" spans="1:4" ht="17.25" customHeight="1">
      <c r="A2" s="136" t="s">
        <v>386</v>
      </c>
      <c r="B2" s="3"/>
      <c r="C2" s="97"/>
    </row>
    <row r="3" spans="1:4" ht="17.25" customHeight="1">
      <c r="B3" s="3"/>
      <c r="C3" s="97"/>
      <c r="D3" s="261" t="s">
        <v>354</v>
      </c>
    </row>
    <row r="4" spans="1:4" ht="42.75" customHeight="1">
      <c r="A4" s="29" t="s">
        <v>160</v>
      </c>
      <c r="B4" s="120" t="s">
        <v>411</v>
      </c>
      <c r="C4"/>
      <c r="D4" s="141" t="s">
        <v>505</v>
      </c>
    </row>
    <row r="5" spans="1:4">
      <c r="A5" s="29" t="s">
        <v>329</v>
      </c>
      <c r="B5" s="5" t="s">
        <v>330</v>
      </c>
      <c r="C5"/>
      <c r="D5" s="147">
        <v>600</v>
      </c>
    </row>
    <row r="6" spans="1:4">
      <c r="B6" s="101" t="s">
        <v>3</v>
      </c>
      <c r="C6"/>
      <c r="D6" s="148">
        <f>SUM(D5)</f>
        <v>600</v>
      </c>
    </row>
    <row r="7" spans="1:4" ht="17.25" customHeight="1">
      <c r="B7" s="3"/>
      <c r="C7"/>
    </row>
    <row r="8" spans="1:4" ht="17.25" customHeight="1">
      <c r="B8" s="3"/>
      <c r="C8"/>
      <c r="D8" s="261" t="s">
        <v>354</v>
      </c>
    </row>
    <row r="9" spans="1:4" ht="42.75" customHeight="1">
      <c r="A9" s="29" t="s">
        <v>160</v>
      </c>
      <c r="B9" s="120" t="s">
        <v>412</v>
      </c>
      <c r="C9"/>
      <c r="D9" s="141" t="s">
        <v>505</v>
      </c>
    </row>
    <row r="10" spans="1:4">
      <c r="A10" s="29" t="s">
        <v>329</v>
      </c>
      <c r="B10" s="5" t="s">
        <v>331</v>
      </c>
      <c r="C10"/>
      <c r="D10" s="147"/>
    </row>
    <row r="11" spans="1:4">
      <c r="B11" s="101" t="s">
        <v>3</v>
      </c>
      <c r="C11"/>
      <c r="D11" s="148">
        <f>SUM(D10)</f>
        <v>0</v>
      </c>
    </row>
    <row r="12" spans="1:4" ht="17.25" customHeight="1">
      <c r="B12" s="3"/>
      <c r="C12"/>
    </row>
    <row r="13" spans="1:4" ht="17.25" customHeight="1">
      <c r="B13" s="8" t="s">
        <v>3</v>
      </c>
      <c r="C13"/>
      <c r="D13" s="150">
        <f>D11+D6</f>
        <v>600</v>
      </c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3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5" customWidth="1"/>
    <col min="5" max="5" width="2" customWidth="1"/>
    <col min="6" max="6" width="10.42578125" bestFit="1" customWidth="1"/>
    <col min="7" max="7" width="10.5703125" customWidth="1"/>
  </cols>
  <sheetData>
    <row r="1" spans="1:4">
      <c r="B1" s="1"/>
      <c r="C1" s="96"/>
    </row>
    <row r="2" spans="1:4" ht="17.25" customHeight="1">
      <c r="A2" s="136" t="s">
        <v>386</v>
      </c>
      <c r="B2" s="3"/>
      <c r="C2" s="97"/>
    </row>
    <row r="3" spans="1:4" ht="17.25" customHeight="1">
      <c r="B3" s="3"/>
      <c r="C3" s="97"/>
      <c r="D3" s="261" t="s">
        <v>354</v>
      </c>
    </row>
    <row r="4" spans="1:4" ht="39" customHeight="1">
      <c r="A4" s="29" t="s">
        <v>160</v>
      </c>
      <c r="B4" s="120" t="s">
        <v>414</v>
      </c>
      <c r="C4"/>
      <c r="D4" s="141" t="s">
        <v>505</v>
      </c>
    </row>
    <row r="5" spans="1:4" s="26" customFormat="1">
      <c r="A5" s="29" t="s">
        <v>328</v>
      </c>
      <c r="B5" s="9" t="s">
        <v>178</v>
      </c>
      <c r="C5"/>
      <c r="D5" s="147">
        <v>2000</v>
      </c>
    </row>
    <row r="6" spans="1:4">
      <c r="B6" s="101" t="s">
        <v>3</v>
      </c>
      <c r="C6"/>
      <c r="D6" s="148">
        <f>SUM(D5)</f>
        <v>2000</v>
      </c>
    </row>
    <row r="7" spans="1:4" s="26" customFormat="1">
      <c r="A7" s="29"/>
      <c r="B7" s="111"/>
      <c r="C7"/>
      <c r="D7" s="121"/>
    </row>
    <row r="8" spans="1:4" s="26" customFormat="1" ht="25.5">
      <c r="A8" s="29" t="s">
        <v>328</v>
      </c>
      <c r="B8" s="119" t="s">
        <v>362</v>
      </c>
      <c r="C8"/>
      <c r="D8" s="147"/>
    </row>
    <row r="9" spans="1:4">
      <c r="B9" s="101" t="s">
        <v>3</v>
      </c>
      <c r="C9"/>
      <c r="D9" s="148">
        <f>SUM(D8)</f>
        <v>0</v>
      </c>
    </row>
    <row r="10" spans="1:4" s="26" customFormat="1">
      <c r="A10" s="30"/>
      <c r="B10" s="13"/>
      <c r="D10" s="149"/>
    </row>
    <row r="11" spans="1:4" ht="17.25" customHeight="1">
      <c r="B11" s="8" t="s">
        <v>3</v>
      </c>
      <c r="C11"/>
      <c r="D11" s="150">
        <f>D9+D6</f>
        <v>2000</v>
      </c>
    </row>
    <row r="12" spans="1:4" ht="17.25" customHeight="1">
      <c r="B12" s="3"/>
      <c r="C12"/>
    </row>
    <row r="13" spans="1:4" ht="17.25" customHeight="1">
      <c r="B13" s="3"/>
      <c r="C13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6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5" customWidth="1"/>
    <col min="5" max="5" width="2" customWidth="1"/>
    <col min="6" max="6" width="10.42578125" bestFit="1" customWidth="1"/>
    <col min="7" max="7" width="10.5703125" customWidth="1"/>
  </cols>
  <sheetData>
    <row r="1" spans="1:8">
      <c r="B1" s="1"/>
      <c r="C1" s="96"/>
    </row>
    <row r="2" spans="1:8" ht="17.25" customHeight="1">
      <c r="A2" s="136" t="s">
        <v>386</v>
      </c>
      <c r="B2" s="3"/>
      <c r="C2" s="97"/>
    </row>
    <row r="3" spans="1:8" ht="17.25" customHeight="1">
      <c r="B3" s="3"/>
      <c r="C3" s="97"/>
      <c r="D3" s="261" t="s">
        <v>354</v>
      </c>
    </row>
    <row r="4" spans="1:8" s="135" customFormat="1" ht="42.75" customHeight="1">
      <c r="A4" s="29" t="s">
        <v>160</v>
      </c>
      <c r="B4" s="120" t="s">
        <v>159</v>
      </c>
      <c r="C4"/>
      <c r="D4" s="141" t="s">
        <v>505</v>
      </c>
      <c r="E4"/>
      <c r="F4"/>
      <c r="G4"/>
      <c r="H4"/>
    </row>
    <row r="5" spans="1:8" s="135" customFormat="1" ht="25.5">
      <c r="A5" s="29" t="s">
        <v>339</v>
      </c>
      <c r="B5" s="116" t="s">
        <v>340</v>
      </c>
      <c r="C5"/>
      <c r="D5" s="147">
        <v>14.5</v>
      </c>
      <c r="E5"/>
      <c r="F5"/>
      <c r="G5"/>
      <c r="H5"/>
    </row>
    <row r="6" spans="1:8" s="135" customFormat="1">
      <c r="A6" s="2"/>
      <c r="B6" s="8" t="s">
        <v>3</v>
      </c>
      <c r="C6"/>
      <c r="D6" s="148">
        <f>SUM(D5)</f>
        <v>14.5</v>
      </c>
      <c r="E6"/>
      <c r="F6"/>
      <c r="G6"/>
      <c r="H6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5" customWidth="1"/>
    <col min="5" max="5" width="2" customWidth="1"/>
    <col min="6" max="6" width="10.42578125" bestFit="1" customWidth="1"/>
    <col min="7" max="7" width="10.5703125" customWidth="1"/>
  </cols>
  <sheetData>
    <row r="1" spans="1:8">
      <c r="B1" s="1"/>
      <c r="C1" s="96"/>
    </row>
    <row r="2" spans="1:8" ht="17.25" customHeight="1">
      <c r="A2" s="136" t="s">
        <v>386</v>
      </c>
      <c r="B2" s="3"/>
      <c r="C2" s="97"/>
    </row>
    <row r="3" spans="1:8" ht="17.25" customHeight="1">
      <c r="B3" s="3"/>
      <c r="C3" s="97"/>
      <c r="D3" s="261" t="s">
        <v>354</v>
      </c>
    </row>
    <row r="4" spans="1:8" ht="39.75" customHeight="1">
      <c r="A4" s="29" t="s">
        <v>160</v>
      </c>
      <c r="B4" s="120" t="s">
        <v>415</v>
      </c>
      <c r="C4"/>
      <c r="D4" s="141" t="s">
        <v>505</v>
      </c>
    </row>
    <row r="5" spans="1:8" ht="25.5" customHeight="1">
      <c r="A5" s="29" t="s">
        <v>332</v>
      </c>
      <c r="B5" s="109" t="s">
        <v>333</v>
      </c>
      <c r="C5"/>
      <c r="D5" s="175">
        <v>185</v>
      </c>
    </row>
    <row r="6" spans="1:8" s="135" customFormat="1" ht="14.25" customHeight="1">
      <c r="A6" s="2"/>
      <c r="B6" s="8" t="s">
        <v>3</v>
      </c>
      <c r="C6"/>
      <c r="D6" s="148">
        <f>SUM(D5)</f>
        <v>185</v>
      </c>
      <c r="E6"/>
      <c r="F6"/>
      <c r="G6"/>
      <c r="H6"/>
    </row>
    <row r="7" spans="1:8" s="135" customFormat="1" ht="17.25" customHeight="1">
      <c r="A7" s="2"/>
      <c r="B7" s="3"/>
      <c r="C7"/>
      <c r="E7"/>
      <c r="F7"/>
      <c r="G7"/>
      <c r="H7"/>
    </row>
    <row r="8" spans="1:8" s="135" customFormat="1" ht="17.25" customHeight="1">
      <c r="A8" s="2"/>
      <c r="B8" s="3"/>
      <c r="C8"/>
      <c r="E8"/>
      <c r="F8"/>
      <c r="G8"/>
      <c r="H8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Normal="100" workbookViewId="0">
      <selection activeCell="H1" sqref="H1"/>
    </sheetView>
  </sheetViews>
  <sheetFormatPr defaultRowHeight="12.75"/>
  <cols>
    <col min="1" max="1" width="5.140625" customWidth="1"/>
    <col min="2" max="2" width="47.7109375" customWidth="1"/>
    <col min="3" max="3" width="12" style="32" hidden="1" customWidth="1"/>
    <col min="4" max="4" width="13.28515625" style="32" hidden="1" customWidth="1"/>
    <col min="5" max="5" width="13.42578125" style="32" hidden="1" customWidth="1"/>
    <col min="6" max="6" width="12.85546875" hidden="1" customWidth="1"/>
    <col min="8" max="8" width="15.28515625" customWidth="1"/>
    <col min="256" max="256" width="5.140625" customWidth="1"/>
    <col min="257" max="257" width="47.7109375" customWidth="1"/>
    <col min="258" max="258" width="12" customWidth="1"/>
    <col min="259" max="259" width="13.28515625" customWidth="1"/>
    <col min="260" max="260" width="13.42578125" customWidth="1"/>
    <col min="261" max="261" width="12.85546875" customWidth="1"/>
    <col min="512" max="512" width="5.140625" customWidth="1"/>
    <col min="513" max="513" width="47.7109375" customWidth="1"/>
    <col min="514" max="514" width="12" customWidth="1"/>
    <col min="515" max="515" width="13.28515625" customWidth="1"/>
    <col min="516" max="516" width="13.42578125" customWidth="1"/>
    <col min="517" max="517" width="12.85546875" customWidth="1"/>
    <col min="768" max="768" width="5.140625" customWidth="1"/>
    <col min="769" max="769" width="47.7109375" customWidth="1"/>
    <col min="770" max="770" width="12" customWidth="1"/>
    <col min="771" max="771" width="13.28515625" customWidth="1"/>
    <col min="772" max="772" width="13.42578125" customWidth="1"/>
    <col min="773" max="773" width="12.85546875" customWidth="1"/>
    <col min="1024" max="1024" width="5.140625" customWidth="1"/>
    <col min="1025" max="1025" width="47.7109375" customWidth="1"/>
    <col min="1026" max="1026" width="12" customWidth="1"/>
    <col min="1027" max="1027" width="13.28515625" customWidth="1"/>
    <col min="1028" max="1028" width="13.42578125" customWidth="1"/>
    <col min="1029" max="1029" width="12.85546875" customWidth="1"/>
    <col min="1280" max="1280" width="5.140625" customWidth="1"/>
    <col min="1281" max="1281" width="47.7109375" customWidth="1"/>
    <col min="1282" max="1282" width="12" customWidth="1"/>
    <col min="1283" max="1283" width="13.28515625" customWidth="1"/>
    <col min="1284" max="1284" width="13.42578125" customWidth="1"/>
    <col min="1285" max="1285" width="12.85546875" customWidth="1"/>
    <col min="1536" max="1536" width="5.140625" customWidth="1"/>
    <col min="1537" max="1537" width="47.7109375" customWidth="1"/>
    <col min="1538" max="1538" width="12" customWidth="1"/>
    <col min="1539" max="1539" width="13.28515625" customWidth="1"/>
    <col min="1540" max="1540" width="13.42578125" customWidth="1"/>
    <col min="1541" max="1541" width="12.85546875" customWidth="1"/>
    <col min="1792" max="1792" width="5.140625" customWidth="1"/>
    <col min="1793" max="1793" width="47.7109375" customWidth="1"/>
    <col min="1794" max="1794" width="12" customWidth="1"/>
    <col min="1795" max="1795" width="13.28515625" customWidth="1"/>
    <col min="1796" max="1796" width="13.42578125" customWidth="1"/>
    <col min="1797" max="1797" width="12.85546875" customWidth="1"/>
    <col min="2048" max="2048" width="5.140625" customWidth="1"/>
    <col min="2049" max="2049" width="47.7109375" customWidth="1"/>
    <col min="2050" max="2050" width="12" customWidth="1"/>
    <col min="2051" max="2051" width="13.28515625" customWidth="1"/>
    <col min="2052" max="2052" width="13.42578125" customWidth="1"/>
    <col min="2053" max="2053" width="12.85546875" customWidth="1"/>
    <col min="2304" max="2304" width="5.140625" customWidth="1"/>
    <col min="2305" max="2305" width="47.7109375" customWidth="1"/>
    <col min="2306" max="2306" width="12" customWidth="1"/>
    <col min="2307" max="2307" width="13.28515625" customWidth="1"/>
    <col min="2308" max="2308" width="13.42578125" customWidth="1"/>
    <col min="2309" max="2309" width="12.85546875" customWidth="1"/>
    <col min="2560" max="2560" width="5.140625" customWidth="1"/>
    <col min="2561" max="2561" width="47.7109375" customWidth="1"/>
    <col min="2562" max="2562" width="12" customWidth="1"/>
    <col min="2563" max="2563" width="13.28515625" customWidth="1"/>
    <col min="2564" max="2564" width="13.42578125" customWidth="1"/>
    <col min="2565" max="2565" width="12.85546875" customWidth="1"/>
    <col min="2816" max="2816" width="5.140625" customWidth="1"/>
    <col min="2817" max="2817" width="47.7109375" customWidth="1"/>
    <col min="2818" max="2818" width="12" customWidth="1"/>
    <col min="2819" max="2819" width="13.28515625" customWidth="1"/>
    <col min="2820" max="2820" width="13.42578125" customWidth="1"/>
    <col min="2821" max="2821" width="12.85546875" customWidth="1"/>
    <col min="3072" max="3072" width="5.140625" customWidth="1"/>
    <col min="3073" max="3073" width="47.7109375" customWidth="1"/>
    <col min="3074" max="3074" width="12" customWidth="1"/>
    <col min="3075" max="3075" width="13.28515625" customWidth="1"/>
    <col min="3076" max="3076" width="13.42578125" customWidth="1"/>
    <col min="3077" max="3077" width="12.85546875" customWidth="1"/>
    <col min="3328" max="3328" width="5.140625" customWidth="1"/>
    <col min="3329" max="3329" width="47.7109375" customWidth="1"/>
    <col min="3330" max="3330" width="12" customWidth="1"/>
    <col min="3331" max="3331" width="13.28515625" customWidth="1"/>
    <col min="3332" max="3332" width="13.42578125" customWidth="1"/>
    <col min="3333" max="3333" width="12.85546875" customWidth="1"/>
    <col min="3584" max="3584" width="5.140625" customWidth="1"/>
    <col min="3585" max="3585" width="47.7109375" customWidth="1"/>
    <col min="3586" max="3586" width="12" customWidth="1"/>
    <col min="3587" max="3587" width="13.28515625" customWidth="1"/>
    <col min="3588" max="3588" width="13.42578125" customWidth="1"/>
    <col min="3589" max="3589" width="12.85546875" customWidth="1"/>
    <col min="3840" max="3840" width="5.140625" customWidth="1"/>
    <col min="3841" max="3841" width="47.7109375" customWidth="1"/>
    <col min="3842" max="3842" width="12" customWidth="1"/>
    <col min="3843" max="3843" width="13.28515625" customWidth="1"/>
    <col min="3844" max="3844" width="13.42578125" customWidth="1"/>
    <col min="3845" max="3845" width="12.85546875" customWidth="1"/>
    <col min="4096" max="4096" width="5.140625" customWidth="1"/>
    <col min="4097" max="4097" width="47.7109375" customWidth="1"/>
    <col min="4098" max="4098" width="12" customWidth="1"/>
    <col min="4099" max="4099" width="13.28515625" customWidth="1"/>
    <col min="4100" max="4100" width="13.42578125" customWidth="1"/>
    <col min="4101" max="4101" width="12.85546875" customWidth="1"/>
    <col min="4352" max="4352" width="5.140625" customWidth="1"/>
    <col min="4353" max="4353" width="47.7109375" customWidth="1"/>
    <col min="4354" max="4354" width="12" customWidth="1"/>
    <col min="4355" max="4355" width="13.28515625" customWidth="1"/>
    <col min="4356" max="4356" width="13.42578125" customWidth="1"/>
    <col min="4357" max="4357" width="12.85546875" customWidth="1"/>
    <col min="4608" max="4608" width="5.140625" customWidth="1"/>
    <col min="4609" max="4609" width="47.7109375" customWidth="1"/>
    <col min="4610" max="4610" width="12" customWidth="1"/>
    <col min="4611" max="4611" width="13.28515625" customWidth="1"/>
    <col min="4612" max="4612" width="13.42578125" customWidth="1"/>
    <col min="4613" max="4613" width="12.85546875" customWidth="1"/>
    <col min="4864" max="4864" width="5.140625" customWidth="1"/>
    <col min="4865" max="4865" width="47.7109375" customWidth="1"/>
    <col min="4866" max="4866" width="12" customWidth="1"/>
    <col min="4867" max="4867" width="13.28515625" customWidth="1"/>
    <col min="4868" max="4868" width="13.42578125" customWidth="1"/>
    <col min="4869" max="4869" width="12.85546875" customWidth="1"/>
    <col min="5120" max="5120" width="5.140625" customWidth="1"/>
    <col min="5121" max="5121" width="47.7109375" customWidth="1"/>
    <col min="5122" max="5122" width="12" customWidth="1"/>
    <col min="5123" max="5123" width="13.28515625" customWidth="1"/>
    <col min="5124" max="5124" width="13.42578125" customWidth="1"/>
    <col min="5125" max="5125" width="12.85546875" customWidth="1"/>
    <col min="5376" max="5376" width="5.140625" customWidth="1"/>
    <col min="5377" max="5377" width="47.7109375" customWidth="1"/>
    <col min="5378" max="5378" width="12" customWidth="1"/>
    <col min="5379" max="5379" width="13.28515625" customWidth="1"/>
    <col min="5380" max="5380" width="13.42578125" customWidth="1"/>
    <col min="5381" max="5381" width="12.85546875" customWidth="1"/>
    <col min="5632" max="5632" width="5.140625" customWidth="1"/>
    <col min="5633" max="5633" width="47.7109375" customWidth="1"/>
    <col min="5634" max="5634" width="12" customWidth="1"/>
    <col min="5635" max="5635" width="13.28515625" customWidth="1"/>
    <col min="5636" max="5636" width="13.42578125" customWidth="1"/>
    <col min="5637" max="5637" width="12.85546875" customWidth="1"/>
    <col min="5888" max="5888" width="5.140625" customWidth="1"/>
    <col min="5889" max="5889" width="47.7109375" customWidth="1"/>
    <col min="5890" max="5890" width="12" customWidth="1"/>
    <col min="5891" max="5891" width="13.28515625" customWidth="1"/>
    <col min="5892" max="5892" width="13.42578125" customWidth="1"/>
    <col min="5893" max="5893" width="12.85546875" customWidth="1"/>
    <col min="6144" max="6144" width="5.140625" customWidth="1"/>
    <col min="6145" max="6145" width="47.7109375" customWidth="1"/>
    <col min="6146" max="6146" width="12" customWidth="1"/>
    <col min="6147" max="6147" width="13.28515625" customWidth="1"/>
    <col min="6148" max="6148" width="13.42578125" customWidth="1"/>
    <col min="6149" max="6149" width="12.85546875" customWidth="1"/>
    <col min="6400" max="6400" width="5.140625" customWidth="1"/>
    <col min="6401" max="6401" width="47.7109375" customWidth="1"/>
    <col min="6402" max="6402" width="12" customWidth="1"/>
    <col min="6403" max="6403" width="13.28515625" customWidth="1"/>
    <col min="6404" max="6404" width="13.42578125" customWidth="1"/>
    <col min="6405" max="6405" width="12.85546875" customWidth="1"/>
    <col min="6656" max="6656" width="5.140625" customWidth="1"/>
    <col min="6657" max="6657" width="47.7109375" customWidth="1"/>
    <col min="6658" max="6658" width="12" customWidth="1"/>
    <col min="6659" max="6659" width="13.28515625" customWidth="1"/>
    <col min="6660" max="6660" width="13.42578125" customWidth="1"/>
    <col min="6661" max="6661" width="12.85546875" customWidth="1"/>
    <col min="6912" max="6912" width="5.140625" customWidth="1"/>
    <col min="6913" max="6913" width="47.7109375" customWidth="1"/>
    <col min="6914" max="6914" width="12" customWidth="1"/>
    <col min="6915" max="6915" width="13.28515625" customWidth="1"/>
    <col min="6916" max="6916" width="13.42578125" customWidth="1"/>
    <col min="6917" max="6917" width="12.85546875" customWidth="1"/>
    <col min="7168" max="7168" width="5.140625" customWidth="1"/>
    <col min="7169" max="7169" width="47.7109375" customWidth="1"/>
    <col min="7170" max="7170" width="12" customWidth="1"/>
    <col min="7171" max="7171" width="13.28515625" customWidth="1"/>
    <col min="7172" max="7172" width="13.42578125" customWidth="1"/>
    <col min="7173" max="7173" width="12.85546875" customWidth="1"/>
    <col min="7424" max="7424" width="5.140625" customWidth="1"/>
    <col min="7425" max="7425" width="47.7109375" customWidth="1"/>
    <col min="7426" max="7426" width="12" customWidth="1"/>
    <col min="7427" max="7427" width="13.28515625" customWidth="1"/>
    <col min="7428" max="7428" width="13.42578125" customWidth="1"/>
    <col min="7429" max="7429" width="12.85546875" customWidth="1"/>
    <col min="7680" max="7680" width="5.140625" customWidth="1"/>
    <col min="7681" max="7681" width="47.7109375" customWidth="1"/>
    <col min="7682" max="7682" width="12" customWidth="1"/>
    <col min="7683" max="7683" width="13.28515625" customWidth="1"/>
    <col min="7684" max="7684" width="13.42578125" customWidth="1"/>
    <col min="7685" max="7685" width="12.85546875" customWidth="1"/>
    <col min="7936" max="7936" width="5.140625" customWidth="1"/>
    <col min="7937" max="7937" width="47.7109375" customWidth="1"/>
    <col min="7938" max="7938" width="12" customWidth="1"/>
    <col min="7939" max="7939" width="13.28515625" customWidth="1"/>
    <col min="7940" max="7940" width="13.42578125" customWidth="1"/>
    <col min="7941" max="7941" width="12.85546875" customWidth="1"/>
    <col min="8192" max="8192" width="5.140625" customWidth="1"/>
    <col min="8193" max="8193" width="47.7109375" customWidth="1"/>
    <col min="8194" max="8194" width="12" customWidth="1"/>
    <col min="8195" max="8195" width="13.28515625" customWidth="1"/>
    <col min="8196" max="8196" width="13.42578125" customWidth="1"/>
    <col min="8197" max="8197" width="12.85546875" customWidth="1"/>
    <col min="8448" max="8448" width="5.140625" customWidth="1"/>
    <col min="8449" max="8449" width="47.7109375" customWidth="1"/>
    <col min="8450" max="8450" width="12" customWidth="1"/>
    <col min="8451" max="8451" width="13.28515625" customWidth="1"/>
    <col min="8452" max="8452" width="13.42578125" customWidth="1"/>
    <col min="8453" max="8453" width="12.85546875" customWidth="1"/>
    <col min="8704" max="8704" width="5.140625" customWidth="1"/>
    <col min="8705" max="8705" width="47.7109375" customWidth="1"/>
    <col min="8706" max="8706" width="12" customWidth="1"/>
    <col min="8707" max="8707" width="13.28515625" customWidth="1"/>
    <col min="8708" max="8708" width="13.42578125" customWidth="1"/>
    <col min="8709" max="8709" width="12.85546875" customWidth="1"/>
    <col min="8960" max="8960" width="5.140625" customWidth="1"/>
    <col min="8961" max="8961" width="47.7109375" customWidth="1"/>
    <col min="8962" max="8962" width="12" customWidth="1"/>
    <col min="8963" max="8963" width="13.28515625" customWidth="1"/>
    <col min="8964" max="8964" width="13.42578125" customWidth="1"/>
    <col min="8965" max="8965" width="12.85546875" customWidth="1"/>
    <col min="9216" max="9216" width="5.140625" customWidth="1"/>
    <col min="9217" max="9217" width="47.7109375" customWidth="1"/>
    <col min="9218" max="9218" width="12" customWidth="1"/>
    <col min="9219" max="9219" width="13.28515625" customWidth="1"/>
    <col min="9220" max="9220" width="13.42578125" customWidth="1"/>
    <col min="9221" max="9221" width="12.85546875" customWidth="1"/>
    <col min="9472" max="9472" width="5.140625" customWidth="1"/>
    <col min="9473" max="9473" width="47.7109375" customWidth="1"/>
    <col min="9474" max="9474" width="12" customWidth="1"/>
    <col min="9475" max="9475" width="13.28515625" customWidth="1"/>
    <col min="9476" max="9476" width="13.42578125" customWidth="1"/>
    <col min="9477" max="9477" width="12.85546875" customWidth="1"/>
    <col min="9728" max="9728" width="5.140625" customWidth="1"/>
    <col min="9729" max="9729" width="47.7109375" customWidth="1"/>
    <col min="9730" max="9730" width="12" customWidth="1"/>
    <col min="9731" max="9731" width="13.28515625" customWidth="1"/>
    <col min="9732" max="9732" width="13.42578125" customWidth="1"/>
    <col min="9733" max="9733" width="12.85546875" customWidth="1"/>
    <col min="9984" max="9984" width="5.140625" customWidth="1"/>
    <col min="9985" max="9985" width="47.7109375" customWidth="1"/>
    <col min="9986" max="9986" width="12" customWidth="1"/>
    <col min="9987" max="9987" width="13.28515625" customWidth="1"/>
    <col min="9988" max="9988" width="13.42578125" customWidth="1"/>
    <col min="9989" max="9989" width="12.85546875" customWidth="1"/>
    <col min="10240" max="10240" width="5.140625" customWidth="1"/>
    <col min="10241" max="10241" width="47.7109375" customWidth="1"/>
    <col min="10242" max="10242" width="12" customWidth="1"/>
    <col min="10243" max="10243" width="13.28515625" customWidth="1"/>
    <col min="10244" max="10244" width="13.42578125" customWidth="1"/>
    <col min="10245" max="10245" width="12.85546875" customWidth="1"/>
    <col min="10496" max="10496" width="5.140625" customWidth="1"/>
    <col min="10497" max="10497" width="47.7109375" customWidth="1"/>
    <col min="10498" max="10498" width="12" customWidth="1"/>
    <col min="10499" max="10499" width="13.28515625" customWidth="1"/>
    <col min="10500" max="10500" width="13.42578125" customWidth="1"/>
    <col min="10501" max="10501" width="12.85546875" customWidth="1"/>
    <col min="10752" max="10752" width="5.140625" customWidth="1"/>
    <col min="10753" max="10753" width="47.7109375" customWidth="1"/>
    <col min="10754" max="10754" width="12" customWidth="1"/>
    <col min="10755" max="10755" width="13.28515625" customWidth="1"/>
    <col min="10756" max="10756" width="13.42578125" customWidth="1"/>
    <col min="10757" max="10757" width="12.85546875" customWidth="1"/>
    <col min="11008" max="11008" width="5.140625" customWidth="1"/>
    <col min="11009" max="11009" width="47.7109375" customWidth="1"/>
    <col min="11010" max="11010" width="12" customWidth="1"/>
    <col min="11011" max="11011" width="13.28515625" customWidth="1"/>
    <col min="11012" max="11012" width="13.42578125" customWidth="1"/>
    <col min="11013" max="11013" width="12.85546875" customWidth="1"/>
    <col min="11264" max="11264" width="5.140625" customWidth="1"/>
    <col min="11265" max="11265" width="47.7109375" customWidth="1"/>
    <col min="11266" max="11266" width="12" customWidth="1"/>
    <col min="11267" max="11267" width="13.28515625" customWidth="1"/>
    <col min="11268" max="11268" width="13.42578125" customWidth="1"/>
    <col min="11269" max="11269" width="12.85546875" customWidth="1"/>
    <col min="11520" max="11520" width="5.140625" customWidth="1"/>
    <col min="11521" max="11521" width="47.7109375" customWidth="1"/>
    <col min="11522" max="11522" width="12" customWidth="1"/>
    <col min="11523" max="11523" width="13.28515625" customWidth="1"/>
    <col min="11524" max="11524" width="13.42578125" customWidth="1"/>
    <col min="11525" max="11525" width="12.85546875" customWidth="1"/>
    <col min="11776" max="11776" width="5.140625" customWidth="1"/>
    <col min="11777" max="11777" width="47.7109375" customWidth="1"/>
    <col min="11778" max="11778" width="12" customWidth="1"/>
    <col min="11779" max="11779" width="13.28515625" customWidth="1"/>
    <col min="11780" max="11780" width="13.42578125" customWidth="1"/>
    <col min="11781" max="11781" width="12.85546875" customWidth="1"/>
    <col min="12032" max="12032" width="5.140625" customWidth="1"/>
    <col min="12033" max="12033" width="47.7109375" customWidth="1"/>
    <col min="12034" max="12034" width="12" customWidth="1"/>
    <col min="12035" max="12035" width="13.28515625" customWidth="1"/>
    <col min="12036" max="12036" width="13.42578125" customWidth="1"/>
    <col min="12037" max="12037" width="12.85546875" customWidth="1"/>
    <col min="12288" max="12288" width="5.140625" customWidth="1"/>
    <col min="12289" max="12289" width="47.7109375" customWidth="1"/>
    <col min="12290" max="12290" width="12" customWidth="1"/>
    <col min="12291" max="12291" width="13.28515625" customWidth="1"/>
    <col min="12292" max="12292" width="13.42578125" customWidth="1"/>
    <col min="12293" max="12293" width="12.85546875" customWidth="1"/>
    <col min="12544" max="12544" width="5.140625" customWidth="1"/>
    <col min="12545" max="12545" width="47.7109375" customWidth="1"/>
    <col min="12546" max="12546" width="12" customWidth="1"/>
    <col min="12547" max="12547" width="13.28515625" customWidth="1"/>
    <col min="12548" max="12548" width="13.42578125" customWidth="1"/>
    <col min="12549" max="12549" width="12.85546875" customWidth="1"/>
    <col min="12800" max="12800" width="5.140625" customWidth="1"/>
    <col min="12801" max="12801" width="47.7109375" customWidth="1"/>
    <col min="12802" max="12802" width="12" customWidth="1"/>
    <col min="12803" max="12803" width="13.28515625" customWidth="1"/>
    <col min="12804" max="12804" width="13.42578125" customWidth="1"/>
    <col min="12805" max="12805" width="12.85546875" customWidth="1"/>
    <col min="13056" max="13056" width="5.140625" customWidth="1"/>
    <col min="13057" max="13057" width="47.7109375" customWidth="1"/>
    <col min="13058" max="13058" width="12" customWidth="1"/>
    <col min="13059" max="13059" width="13.28515625" customWidth="1"/>
    <col min="13060" max="13060" width="13.42578125" customWidth="1"/>
    <col min="13061" max="13061" width="12.85546875" customWidth="1"/>
    <col min="13312" max="13312" width="5.140625" customWidth="1"/>
    <col min="13313" max="13313" width="47.7109375" customWidth="1"/>
    <col min="13314" max="13314" width="12" customWidth="1"/>
    <col min="13315" max="13315" width="13.28515625" customWidth="1"/>
    <col min="13316" max="13316" width="13.42578125" customWidth="1"/>
    <col min="13317" max="13317" width="12.85546875" customWidth="1"/>
    <col min="13568" max="13568" width="5.140625" customWidth="1"/>
    <col min="13569" max="13569" width="47.7109375" customWidth="1"/>
    <col min="13570" max="13570" width="12" customWidth="1"/>
    <col min="13571" max="13571" width="13.28515625" customWidth="1"/>
    <col min="13572" max="13572" width="13.42578125" customWidth="1"/>
    <col min="13573" max="13573" width="12.85546875" customWidth="1"/>
    <col min="13824" max="13824" width="5.140625" customWidth="1"/>
    <col min="13825" max="13825" width="47.7109375" customWidth="1"/>
    <col min="13826" max="13826" width="12" customWidth="1"/>
    <col min="13827" max="13827" width="13.28515625" customWidth="1"/>
    <col min="13828" max="13828" width="13.42578125" customWidth="1"/>
    <col min="13829" max="13829" width="12.85546875" customWidth="1"/>
    <col min="14080" max="14080" width="5.140625" customWidth="1"/>
    <col min="14081" max="14081" width="47.7109375" customWidth="1"/>
    <col min="14082" max="14082" width="12" customWidth="1"/>
    <col min="14083" max="14083" width="13.28515625" customWidth="1"/>
    <col min="14084" max="14084" width="13.42578125" customWidth="1"/>
    <col min="14085" max="14085" width="12.85546875" customWidth="1"/>
    <col min="14336" max="14336" width="5.140625" customWidth="1"/>
    <col min="14337" max="14337" width="47.7109375" customWidth="1"/>
    <col min="14338" max="14338" width="12" customWidth="1"/>
    <col min="14339" max="14339" width="13.28515625" customWidth="1"/>
    <col min="14340" max="14340" width="13.42578125" customWidth="1"/>
    <col min="14341" max="14341" width="12.85546875" customWidth="1"/>
    <col min="14592" max="14592" width="5.140625" customWidth="1"/>
    <col min="14593" max="14593" width="47.7109375" customWidth="1"/>
    <col min="14594" max="14594" width="12" customWidth="1"/>
    <col min="14595" max="14595" width="13.28515625" customWidth="1"/>
    <col min="14596" max="14596" width="13.42578125" customWidth="1"/>
    <col min="14597" max="14597" width="12.85546875" customWidth="1"/>
    <col min="14848" max="14848" width="5.140625" customWidth="1"/>
    <col min="14849" max="14849" width="47.7109375" customWidth="1"/>
    <col min="14850" max="14850" width="12" customWidth="1"/>
    <col min="14851" max="14851" width="13.28515625" customWidth="1"/>
    <col min="14852" max="14852" width="13.42578125" customWidth="1"/>
    <col min="14853" max="14853" width="12.85546875" customWidth="1"/>
    <col min="15104" max="15104" width="5.140625" customWidth="1"/>
    <col min="15105" max="15105" width="47.7109375" customWidth="1"/>
    <col min="15106" max="15106" width="12" customWidth="1"/>
    <col min="15107" max="15107" width="13.28515625" customWidth="1"/>
    <col min="15108" max="15108" width="13.42578125" customWidth="1"/>
    <col min="15109" max="15109" width="12.85546875" customWidth="1"/>
    <col min="15360" max="15360" width="5.140625" customWidth="1"/>
    <col min="15361" max="15361" width="47.7109375" customWidth="1"/>
    <col min="15362" max="15362" width="12" customWidth="1"/>
    <col min="15363" max="15363" width="13.28515625" customWidth="1"/>
    <col min="15364" max="15364" width="13.42578125" customWidth="1"/>
    <col min="15365" max="15365" width="12.85546875" customWidth="1"/>
    <col min="15616" max="15616" width="5.140625" customWidth="1"/>
    <col min="15617" max="15617" width="47.7109375" customWidth="1"/>
    <col min="15618" max="15618" width="12" customWidth="1"/>
    <col min="15619" max="15619" width="13.28515625" customWidth="1"/>
    <col min="15620" max="15620" width="13.42578125" customWidth="1"/>
    <col min="15621" max="15621" width="12.85546875" customWidth="1"/>
    <col min="15872" max="15872" width="5.140625" customWidth="1"/>
    <col min="15873" max="15873" width="47.7109375" customWidth="1"/>
    <col min="15874" max="15874" width="12" customWidth="1"/>
    <col min="15875" max="15875" width="13.28515625" customWidth="1"/>
    <col min="15876" max="15876" width="13.42578125" customWidth="1"/>
    <col min="15877" max="15877" width="12.85546875" customWidth="1"/>
    <col min="16128" max="16128" width="5.140625" customWidth="1"/>
    <col min="16129" max="16129" width="47.7109375" customWidth="1"/>
    <col min="16130" max="16130" width="12" customWidth="1"/>
    <col min="16131" max="16131" width="13.28515625" customWidth="1"/>
    <col min="16132" max="16132" width="13.42578125" customWidth="1"/>
    <col min="16133" max="16133" width="12.85546875" customWidth="1"/>
  </cols>
  <sheetData>
    <row r="1" spans="1:8" ht="18.75">
      <c r="A1" s="151" t="s">
        <v>503</v>
      </c>
      <c r="H1" s="136" t="s">
        <v>386</v>
      </c>
    </row>
    <row r="2" spans="1:8">
      <c r="A2" s="151"/>
      <c r="C2" s="152" t="s">
        <v>54</v>
      </c>
      <c r="D2" s="152"/>
    </row>
    <row r="3" spans="1:8" ht="15">
      <c r="A3" s="151"/>
      <c r="C3" s="152"/>
      <c r="D3" s="152"/>
      <c r="H3" s="261" t="s">
        <v>354</v>
      </c>
    </row>
    <row r="4" spans="1:8" ht="25.5">
      <c r="A4" s="59"/>
      <c r="B4" s="153"/>
      <c r="C4" s="154" t="s">
        <v>16</v>
      </c>
      <c r="D4" s="155" t="s">
        <v>417</v>
      </c>
      <c r="E4" s="155" t="s">
        <v>418</v>
      </c>
      <c r="F4" s="156" t="s">
        <v>419</v>
      </c>
      <c r="H4" s="249" t="s">
        <v>505</v>
      </c>
    </row>
    <row r="5" spans="1:8">
      <c r="A5" s="158">
        <v>123</v>
      </c>
      <c r="B5" s="159" t="s">
        <v>61</v>
      </c>
      <c r="C5" s="160">
        <v>300</v>
      </c>
      <c r="D5" s="160">
        <v>300</v>
      </c>
      <c r="E5" s="57"/>
      <c r="F5" s="57">
        <f>D5+E5</f>
        <v>300</v>
      </c>
      <c r="H5" s="250"/>
    </row>
    <row r="6" spans="1:8">
      <c r="A6" s="158">
        <v>124</v>
      </c>
      <c r="B6" s="159" t="s">
        <v>62</v>
      </c>
      <c r="C6" s="160">
        <v>13600</v>
      </c>
      <c r="D6" s="160">
        <v>1460</v>
      </c>
      <c r="E6" s="18"/>
      <c r="F6" s="57">
        <f t="shared" ref="F6:F24" si="0">D6+E6</f>
        <v>1460</v>
      </c>
      <c r="H6" s="250">
        <v>12500</v>
      </c>
    </row>
    <row r="7" spans="1:8">
      <c r="A7" s="158">
        <v>169</v>
      </c>
      <c r="B7" s="159" t="s">
        <v>420</v>
      </c>
      <c r="C7" s="161">
        <v>400</v>
      </c>
      <c r="D7" s="161">
        <v>400</v>
      </c>
      <c r="E7" s="18"/>
      <c r="F7" s="57">
        <f t="shared" si="0"/>
        <v>400</v>
      </c>
      <c r="H7" s="250"/>
    </row>
    <row r="8" spans="1:8">
      <c r="A8" s="158">
        <v>164</v>
      </c>
      <c r="B8" s="159" t="s">
        <v>421</v>
      </c>
      <c r="C8" s="160">
        <v>100</v>
      </c>
      <c r="D8" s="160">
        <v>650</v>
      </c>
      <c r="E8" s="18"/>
      <c r="F8" s="57">
        <f t="shared" si="0"/>
        <v>650</v>
      </c>
      <c r="H8" s="250">
        <v>650</v>
      </c>
    </row>
    <row r="9" spans="1:8">
      <c r="A9" s="158">
        <v>110</v>
      </c>
      <c r="B9" s="159" t="s">
        <v>60</v>
      </c>
      <c r="C9" s="160">
        <v>6000</v>
      </c>
      <c r="D9" s="160">
        <v>2870</v>
      </c>
      <c r="E9" s="18"/>
      <c r="F9" s="57">
        <f t="shared" si="0"/>
        <v>2870</v>
      </c>
      <c r="H9" s="250">
        <v>16500</v>
      </c>
    </row>
    <row r="10" spans="1:8">
      <c r="A10" s="158">
        <v>129</v>
      </c>
      <c r="B10" s="159" t="s">
        <v>63</v>
      </c>
      <c r="C10" s="160"/>
      <c r="D10" s="160"/>
      <c r="E10" s="18"/>
      <c r="F10" s="57">
        <f t="shared" si="0"/>
        <v>0</v>
      </c>
      <c r="H10" s="250">
        <v>100</v>
      </c>
    </row>
    <row r="11" spans="1:8">
      <c r="A11" s="158">
        <v>106</v>
      </c>
      <c r="B11" s="159" t="s">
        <v>58</v>
      </c>
      <c r="C11" s="160">
        <v>3500</v>
      </c>
      <c r="D11" s="160">
        <v>3500</v>
      </c>
      <c r="E11" s="18"/>
      <c r="F11" s="57">
        <f t="shared" si="0"/>
        <v>3500</v>
      </c>
      <c r="H11" s="250">
        <v>500</v>
      </c>
    </row>
    <row r="12" spans="1:8">
      <c r="A12" s="162">
        <v>2</v>
      </c>
      <c r="B12" s="159" t="s">
        <v>55</v>
      </c>
      <c r="C12" s="160">
        <v>1500</v>
      </c>
      <c r="D12" s="160">
        <v>1500</v>
      </c>
      <c r="E12" s="18"/>
      <c r="F12" s="57">
        <f t="shared" si="0"/>
        <v>1500</v>
      </c>
      <c r="H12" s="250">
        <v>1500</v>
      </c>
    </row>
    <row r="13" spans="1:8">
      <c r="A13" s="162">
        <v>140</v>
      </c>
      <c r="B13" s="165" t="s">
        <v>129</v>
      </c>
      <c r="C13" s="160">
        <v>1500</v>
      </c>
      <c r="D13" s="160">
        <v>1500</v>
      </c>
      <c r="E13" s="18"/>
      <c r="F13" s="57">
        <f t="shared" si="0"/>
        <v>1500</v>
      </c>
      <c r="H13" s="250">
        <v>1000</v>
      </c>
    </row>
    <row r="14" spans="1:8">
      <c r="A14" s="158">
        <v>1</v>
      </c>
      <c r="B14" s="159" t="s">
        <v>422</v>
      </c>
      <c r="C14" s="160">
        <v>200</v>
      </c>
      <c r="D14" s="160">
        <v>400</v>
      </c>
      <c r="E14" s="18"/>
      <c r="F14" s="57">
        <f t="shared" si="0"/>
        <v>400</v>
      </c>
      <c r="H14" s="250">
        <v>200</v>
      </c>
    </row>
    <row r="15" spans="1:8">
      <c r="A15" s="162">
        <v>149</v>
      </c>
      <c r="B15" s="159" t="s">
        <v>435</v>
      </c>
      <c r="C15" s="163"/>
      <c r="D15" s="163">
        <v>450</v>
      </c>
      <c r="E15" s="18"/>
      <c r="F15" s="57">
        <f t="shared" si="0"/>
        <v>450</v>
      </c>
      <c r="H15" s="250">
        <v>100</v>
      </c>
    </row>
    <row r="16" spans="1:8">
      <c r="A16" s="158">
        <v>137</v>
      </c>
      <c r="B16" s="159" t="s">
        <v>64</v>
      </c>
      <c r="C16" s="160"/>
      <c r="D16" s="160"/>
      <c r="E16" s="18"/>
      <c r="F16" s="57">
        <f t="shared" si="0"/>
        <v>0</v>
      </c>
      <c r="H16" s="250">
        <v>300</v>
      </c>
    </row>
    <row r="17" spans="1:8">
      <c r="A17" s="162">
        <v>20</v>
      </c>
      <c r="B17" s="159" t="s">
        <v>57</v>
      </c>
      <c r="C17" s="160">
        <v>200</v>
      </c>
      <c r="D17" s="160">
        <v>2200</v>
      </c>
      <c r="E17" s="164"/>
      <c r="F17" s="57">
        <f t="shared" si="0"/>
        <v>2200</v>
      </c>
      <c r="H17" s="250">
        <v>300</v>
      </c>
    </row>
    <row r="18" spans="1:8">
      <c r="A18" s="166"/>
      <c r="B18" s="168" t="s">
        <v>424</v>
      </c>
      <c r="C18" s="167"/>
      <c r="D18" s="167"/>
      <c r="E18" s="18"/>
      <c r="F18" s="57">
        <f t="shared" si="0"/>
        <v>0</v>
      </c>
      <c r="H18" s="250">
        <v>200</v>
      </c>
    </row>
    <row r="19" spans="1:8">
      <c r="A19" s="166"/>
      <c r="B19" s="168" t="s">
        <v>429</v>
      </c>
      <c r="C19" s="167"/>
      <c r="D19" s="167">
        <v>900</v>
      </c>
      <c r="E19" s="18"/>
      <c r="F19" s="57">
        <f t="shared" si="0"/>
        <v>900</v>
      </c>
      <c r="H19" s="250">
        <v>1200</v>
      </c>
    </row>
    <row r="20" spans="1:8" hidden="1">
      <c r="A20" s="166"/>
      <c r="B20" s="168" t="s">
        <v>430</v>
      </c>
      <c r="C20" s="167"/>
      <c r="D20" s="167"/>
      <c r="E20" s="18"/>
      <c r="F20" s="57">
        <f t="shared" si="0"/>
        <v>0</v>
      </c>
      <c r="H20" s="250"/>
    </row>
    <row r="21" spans="1:8">
      <c r="A21" s="166"/>
      <c r="B21" s="173" t="s">
        <v>437</v>
      </c>
      <c r="C21" s="167"/>
      <c r="D21" s="167"/>
      <c r="E21" s="18"/>
      <c r="F21" s="57">
        <f t="shared" si="0"/>
        <v>0</v>
      </c>
      <c r="H21" s="250">
        <v>250</v>
      </c>
    </row>
    <row r="22" spans="1:8">
      <c r="A22" s="166"/>
      <c r="B22" s="168" t="s">
        <v>431</v>
      </c>
      <c r="C22" s="167"/>
      <c r="D22" s="167"/>
      <c r="E22" s="18"/>
      <c r="F22" s="57">
        <f t="shared" si="0"/>
        <v>0</v>
      </c>
      <c r="H22" s="250">
        <v>100</v>
      </c>
    </row>
    <row r="23" spans="1:8">
      <c r="A23" s="166"/>
      <c r="B23" s="173" t="s">
        <v>438</v>
      </c>
      <c r="C23" s="167"/>
      <c r="D23" s="167"/>
      <c r="E23" s="18"/>
      <c r="F23" s="57">
        <f t="shared" si="0"/>
        <v>0</v>
      </c>
      <c r="H23" s="250">
        <v>100</v>
      </c>
    </row>
    <row r="24" spans="1:8">
      <c r="A24" s="166"/>
      <c r="B24" s="168" t="s">
        <v>434</v>
      </c>
      <c r="C24" s="167"/>
      <c r="D24" s="167">
        <v>50</v>
      </c>
      <c r="E24" s="18"/>
      <c r="F24" s="164">
        <f t="shared" si="0"/>
        <v>50</v>
      </c>
      <c r="H24" s="250">
        <v>50</v>
      </c>
    </row>
    <row r="25" spans="1:8">
      <c r="A25" s="166"/>
      <c r="B25" s="173" t="s">
        <v>439</v>
      </c>
      <c r="C25" s="167"/>
      <c r="D25" s="167">
        <v>450</v>
      </c>
      <c r="E25" s="18"/>
      <c r="F25" s="164"/>
      <c r="H25" s="250">
        <v>300</v>
      </c>
    </row>
    <row r="26" spans="1:8">
      <c r="A26" s="166"/>
      <c r="B26" s="179" t="s">
        <v>440</v>
      </c>
      <c r="C26" s="167"/>
      <c r="D26" s="167"/>
      <c r="E26" s="18"/>
      <c r="F26" s="164"/>
      <c r="H26" s="250">
        <v>110</v>
      </c>
    </row>
    <row r="27" spans="1:8">
      <c r="A27" s="166"/>
      <c r="B27" s="173" t="s">
        <v>459</v>
      </c>
      <c r="C27" s="167"/>
      <c r="D27" s="167"/>
      <c r="E27" s="18"/>
      <c r="F27" s="164"/>
      <c r="H27" s="250">
        <v>200</v>
      </c>
    </row>
    <row r="28" spans="1:8">
      <c r="A28" s="162"/>
      <c r="B28" s="159" t="s">
        <v>436</v>
      </c>
      <c r="C28" s="163"/>
      <c r="D28" s="163"/>
      <c r="E28" s="18"/>
      <c r="F28" s="57"/>
      <c r="H28" s="250"/>
    </row>
    <row r="29" spans="1:8">
      <c r="A29" s="158">
        <v>109</v>
      </c>
      <c r="B29" s="159" t="s">
        <v>59</v>
      </c>
      <c r="C29" s="160"/>
      <c r="D29" s="160"/>
      <c r="E29" s="18"/>
      <c r="F29" s="57">
        <f t="shared" ref="F29:F44" si="1">D29+E29</f>
        <v>0</v>
      </c>
      <c r="H29" s="250"/>
    </row>
    <row r="30" spans="1:8">
      <c r="A30" s="162">
        <v>156</v>
      </c>
      <c r="B30" s="159" t="s">
        <v>65</v>
      </c>
      <c r="C30" s="163"/>
      <c r="D30" s="163"/>
      <c r="E30" s="18"/>
      <c r="F30" s="57">
        <f t="shared" si="1"/>
        <v>0</v>
      </c>
      <c r="H30" s="250"/>
    </row>
    <row r="31" spans="1:8">
      <c r="A31" s="166"/>
      <c r="B31" s="168" t="s">
        <v>423</v>
      </c>
      <c r="C31" s="167"/>
      <c r="D31" s="167"/>
      <c r="E31" s="18"/>
      <c r="F31" s="57">
        <f t="shared" si="1"/>
        <v>0</v>
      </c>
      <c r="H31" s="250"/>
    </row>
    <row r="32" spans="1:8">
      <c r="A32" s="166"/>
      <c r="B32" s="169" t="s">
        <v>425</v>
      </c>
      <c r="C32" s="167"/>
      <c r="D32" s="167"/>
      <c r="E32" s="18"/>
      <c r="F32" s="57">
        <f t="shared" si="1"/>
        <v>0</v>
      </c>
      <c r="H32" s="250"/>
    </row>
    <row r="33" spans="1:8">
      <c r="A33" s="166"/>
      <c r="B33" s="168" t="s">
        <v>426</v>
      </c>
      <c r="C33" s="167"/>
      <c r="D33" s="167"/>
      <c r="E33" s="18"/>
      <c r="F33" s="57">
        <f t="shared" si="1"/>
        <v>0</v>
      </c>
      <c r="H33" s="250"/>
    </row>
    <row r="34" spans="1:8" ht="25.5">
      <c r="A34" s="166"/>
      <c r="B34" s="170" t="s">
        <v>427</v>
      </c>
      <c r="C34" s="171"/>
      <c r="D34" s="171"/>
      <c r="E34" s="164"/>
      <c r="F34" s="60">
        <f t="shared" si="1"/>
        <v>0</v>
      </c>
      <c r="H34" s="250"/>
    </row>
    <row r="35" spans="1:8">
      <c r="A35" s="166"/>
      <c r="B35" s="168" t="s">
        <v>428</v>
      </c>
      <c r="C35" s="167"/>
      <c r="D35" s="167"/>
      <c r="E35" s="18"/>
      <c r="F35" s="57">
        <f t="shared" si="1"/>
        <v>0</v>
      </c>
      <c r="H35" s="250"/>
    </row>
    <row r="36" spans="1:8">
      <c r="A36" s="166"/>
      <c r="B36" s="173" t="s">
        <v>460</v>
      </c>
      <c r="C36" s="167"/>
      <c r="D36" s="167"/>
      <c r="E36" s="18"/>
      <c r="F36" s="57">
        <f t="shared" si="1"/>
        <v>0</v>
      </c>
      <c r="H36" s="250"/>
    </row>
    <row r="37" spans="1:8">
      <c r="A37" s="166"/>
      <c r="B37" s="168" t="s">
        <v>432</v>
      </c>
      <c r="C37" s="167"/>
      <c r="D37" s="167"/>
      <c r="E37" s="18"/>
      <c r="F37" s="57">
        <f t="shared" si="1"/>
        <v>0</v>
      </c>
      <c r="H37" s="250"/>
    </row>
    <row r="38" spans="1:8">
      <c r="A38" s="166"/>
      <c r="B38" s="173" t="s">
        <v>461</v>
      </c>
      <c r="C38" s="167"/>
      <c r="D38" s="167"/>
      <c r="E38" s="18"/>
      <c r="F38" s="57">
        <f t="shared" si="1"/>
        <v>0</v>
      </c>
      <c r="H38" s="250"/>
    </row>
    <row r="39" spans="1:8">
      <c r="A39" s="166"/>
      <c r="B39" s="173" t="s">
        <v>462</v>
      </c>
      <c r="C39" s="167"/>
      <c r="D39" s="167"/>
      <c r="E39" s="18"/>
      <c r="F39" s="57">
        <f t="shared" si="1"/>
        <v>0</v>
      </c>
      <c r="H39" s="250"/>
    </row>
    <row r="40" spans="1:8">
      <c r="A40" s="166"/>
      <c r="B40" s="174" t="s">
        <v>463</v>
      </c>
      <c r="C40" s="167"/>
      <c r="D40" s="167"/>
      <c r="E40" s="18"/>
      <c r="F40" s="57">
        <f t="shared" si="1"/>
        <v>0</v>
      </c>
      <c r="H40" s="250"/>
    </row>
    <row r="41" spans="1:8" ht="38.25">
      <c r="A41" s="166"/>
      <c r="B41" s="174" t="s">
        <v>464</v>
      </c>
      <c r="C41" s="171"/>
      <c r="D41" s="171">
        <v>70</v>
      </c>
      <c r="E41" s="164"/>
      <c r="F41" s="164">
        <f t="shared" si="1"/>
        <v>70</v>
      </c>
      <c r="H41" s="250"/>
    </row>
    <row r="42" spans="1:8" ht="25.5">
      <c r="A42" s="166"/>
      <c r="B42" s="174" t="s">
        <v>465</v>
      </c>
      <c r="C42" s="164"/>
      <c r="D42" s="164">
        <v>70</v>
      </c>
      <c r="E42" s="164"/>
      <c r="F42" s="164">
        <f t="shared" si="1"/>
        <v>70</v>
      </c>
      <c r="H42" s="250"/>
    </row>
    <row r="43" spans="1:8">
      <c r="A43" s="166"/>
      <c r="B43" s="173" t="s">
        <v>466</v>
      </c>
      <c r="C43" s="164"/>
      <c r="D43" s="164">
        <v>40</v>
      </c>
      <c r="E43" s="164"/>
      <c r="F43" s="164">
        <f t="shared" si="1"/>
        <v>40</v>
      </c>
      <c r="H43" s="250"/>
    </row>
    <row r="44" spans="1:8">
      <c r="A44" s="166"/>
      <c r="B44" s="168" t="s">
        <v>433</v>
      </c>
      <c r="C44" s="167"/>
      <c r="D44" s="167"/>
      <c r="E44" s="18"/>
      <c r="F44" s="57">
        <f t="shared" si="1"/>
        <v>0</v>
      </c>
      <c r="H44" s="250"/>
    </row>
    <row r="45" spans="1:8">
      <c r="A45" s="166"/>
      <c r="B45" s="258" t="s">
        <v>504</v>
      </c>
      <c r="C45" s="167"/>
      <c r="D45" s="167"/>
      <c r="E45" s="18"/>
      <c r="F45" s="164"/>
      <c r="H45" s="250">
        <v>200</v>
      </c>
    </row>
    <row r="46" spans="1:8">
      <c r="A46" s="166"/>
      <c r="B46" s="259"/>
      <c r="C46" s="167"/>
      <c r="D46" s="167"/>
      <c r="E46" s="18"/>
      <c r="F46" s="164"/>
      <c r="H46" s="250"/>
    </row>
    <row r="47" spans="1:8">
      <c r="A47" s="58"/>
      <c r="B47" s="173" t="s">
        <v>56</v>
      </c>
      <c r="C47" s="18"/>
      <c r="D47" s="18"/>
      <c r="E47" s="18"/>
      <c r="F47" s="57"/>
      <c r="H47" s="250"/>
    </row>
    <row r="48" spans="1:8">
      <c r="A48" s="58"/>
      <c r="B48" s="157" t="s">
        <v>9</v>
      </c>
      <c r="C48" s="61">
        <f>SUM(C1:C47)</f>
        <v>27300</v>
      </c>
      <c r="D48" s="61">
        <f>SUM(D1:D47)</f>
        <v>16810</v>
      </c>
      <c r="E48" s="61">
        <f>SUM(E1:E47)</f>
        <v>0</v>
      </c>
      <c r="F48" s="61">
        <f>SUM(F5:F47)</f>
        <v>16360</v>
      </c>
      <c r="H48" s="251">
        <f>SUM(H5:H47)</f>
        <v>36360</v>
      </c>
    </row>
    <row r="49" spans="1:4">
      <c r="A49" s="56"/>
      <c r="B49" s="56"/>
      <c r="C49" s="62"/>
      <c r="D49" s="62"/>
    </row>
  </sheetData>
  <sheetProtection password="CC33" sheet="1" objects="1" scenarios="1"/>
  <hyperlinks>
    <hyperlink ref="H1" location="'Výdaje 2015 - shrnutí'!A1" display="zpět"/>
  </hyperlinks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5" customWidth="1"/>
    <col min="5" max="5" width="2" customWidth="1"/>
    <col min="6" max="6" width="10.42578125" bestFit="1" customWidth="1"/>
    <col min="7" max="7" width="10.5703125" customWidth="1"/>
  </cols>
  <sheetData>
    <row r="1" spans="1:8">
      <c r="B1" s="1"/>
      <c r="C1" s="96"/>
    </row>
    <row r="2" spans="1:8" ht="17.25" customHeight="1">
      <c r="A2" s="136" t="s">
        <v>386</v>
      </c>
      <c r="B2" s="3"/>
      <c r="C2" s="97"/>
    </row>
    <row r="3" spans="1:8" ht="17.25" customHeight="1">
      <c r="B3" s="3"/>
      <c r="C3" s="97"/>
      <c r="D3" s="261" t="s">
        <v>354</v>
      </c>
    </row>
    <row r="4" spans="1:8" s="135" customFormat="1" ht="39" customHeight="1">
      <c r="A4" s="29" t="s">
        <v>160</v>
      </c>
      <c r="B4" s="120" t="s">
        <v>334</v>
      </c>
      <c r="C4"/>
      <c r="D4" s="141" t="s">
        <v>505</v>
      </c>
      <c r="E4"/>
      <c r="F4"/>
      <c r="G4"/>
      <c r="H4"/>
    </row>
    <row r="5" spans="1:8" s="135" customFormat="1" ht="35.25" customHeight="1">
      <c r="A5" s="29" t="s">
        <v>335</v>
      </c>
      <c r="B5" s="116" t="s">
        <v>416</v>
      </c>
      <c r="C5"/>
      <c r="D5" s="175">
        <v>50</v>
      </c>
      <c r="E5"/>
      <c r="F5"/>
      <c r="G5"/>
      <c r="H5"/>
    </row>
    <row r="6" spans="1:8" s="135" customFormat="1">
      <c r="A6" s="29" t="s">
        <v>336</v>
      </c>
      <c r="B6" s="5" t="s">
        <v>337</v>
      </c>
      <c r="C6"/>
      <c r="D6" s="147">
        <v>50</v>
      </c>
      <c r="E6"/>
      <c r="F6"/>
      <c r="G6"/>
      <c r="H6"/>
    </row>
    <row r="7" spans="1:8" s="135" customFormat="1">
      <c r="A7" s="29" t="s">
        <v>305</v>
      </c>
      <c r="B7" s="5" t="s">
        <v>338</v>
      </c>
      <c r="C7"/>
      <c r="D7" s="147">
        <v>150</v>
      </c>
      <c r="E7"/>
      <c r="F7"/>
      <c r="G7"/>
      <c r="H7"/>
    </row>
    <row r="8" spans="1:8" s="135" customFormat="1">
      <c r="A8" s="2"/>
      <c r="B8" s="8" t="s">
        <v>3</v>
      </c>
      <c r="C8"/>
      <c r="D8" s="148">
        <f>SUM(D5:D7)</f>
        <v>250</v>
      </c>
      <c r="E8"/>
      <c r="F8"/>
      <c r="G8"/>
      <c r="H8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8">
      <c r="B1" s="1"/>
      <c r="C1" s="96"/>
    </row>
    <row r="2" spans="1:8" ht="17.25" customHeight="1">
      <c r="A2" s="136" t="s">
        <v>386</v>
      </c>
      <c r="B2" s="3"/>
      <c r="C2" s="97"/>
    </row>
    <row r="3" spans="1:8" ht="17.25" customHeight="1">
      <c r="B3" s="3"/>
      <c r="C3" s="97"/>
      <c r="D3" s="261" t="s">
        <v>354</v>
      </c>
    </row>
    <row r="4" spans="1:8" ht="58.5" customHeight="1">
      <c r="A4" s="29" t="s">
        <v>160</v>
      </c>
      <c r="B4" s="120" t="s">
        <v>158</v>
      </c>
      <c r="C4" s="98"/>
      <c r="D4" s="141" t="s">
        <v>505</v>
      </c>
    </row>
    <row r="5" spans="1:8" ht="13.5" customHeight="1">
      <c r="A5" s="29" t="s">
        <v>161</v>
      </c>
      <c r="B5" s="5" t="s">
        <v>162</v>
      </c>
      <c r="C5" s="113"/>
      <c r="D5" s="142">
        <v>1</v>
      </c>
    </row>
    <row r="6" spans="1:8" ht="13.5" customHeight="1">
      <c r="B6" s="5" t="s">
        <v>163</v>
      </c>
      <c r="C6" s="113"/>
      <c r="D6" s="142">
        <v>2</v>
      </c>
    </row>
    <row r="7" spans="1:8" ht="13.5" customHeight="1">
      <c r="B7" s="5" t="s">
        <v>164</v>
      </c>
      <c r="C7" s="113"/>
      <c r="D7" s="142">
        <v>47</v>
      </c>
    </row>
    <row r="8" spans="1:8" ht="13.5" customHeight="1">
      <c r="B8" s="8" t="s">
        <v>3</v>
      </c>
      <c r="C8"/>
      <c r="D8" s="143">
        <f>SUM(D5:D7)</f>
        <v>50</v>
      </c>
    </row>
    <row r="9" spans="1:8" ht="17.25" customHeight="1">
      <c r="B9" s="3"/>
      <c r="C9" s="97"/>
    </row>
    <row r="10" spans="1:8" s="32" customFormat="1">
      <c r="A10" s="2"/>
      <c r="B10" s="55"/>
      <c r="C10" s="112"/>
      <c r="D10" s="132"/>
      <c r="E10"/>
      <c r="F10"/>
      <c r="G10"/>
      <c r="H10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8">
      <c r="B1" s="1"/>
      <c r="C1" s="96"/>
    </row>
    <row r="2" spans="1:8" ht="17.25" customHeight="1">
      <c r="A2" s="136" t="s">
        <v>386</v>
      </c>
      <c r="B2" s="3"/>
      <c r="C2" s="97"/>
    </row>
    <row r="3" spans="1:8" ht="17.25" customHeight="1">
      <c r="B3" s="3"/>
      <c r="C3" s="97"/>
      <c r="D3" s="261" t="s">
        <v>354</v>
      </c>
    </row>
    <row r="4" spans="1:8" s="132" customFormat="1" ht="39" customHeight="1">
      <c r="A4" s="29" t="s">
        <v>160</v>
      </c>
      <c r="B4" s="120" t="s">
        <v>388</v>
      </c>
      <c r="C4" s="98"/>
      <c r="D4" s="141" t="s">
        <v>505</v>
      </c>
      <c r="E4"/>
      <c r="F4"/>
      <c r="G4"/>
      <c r="H4"/>
    </row>
    <row r="5" spans="1:8" s="132" customFormat="1" ht="13.5" customHeight="1">
      <c r="A5" s="29" t="s">
        <v>165</v>
      </c>
      <c r="B5" s="5" t="s">
        <v>166</v>
      </c>
      <c r="C5" s="113"/>
      <c r="D5" s="142">
        <v>550</v>
      </c>
      <c r="E5"/>
      <c r="F5"/>
      <c r="G5"/>
      <c r="H5"/>
    </row>
    <row r="6" spans="1:8" s="132" customFormat="1" ht="13.5" customHeight="1">
      <c r="A6" s="2"/>
      <c r="B6" s="5" t="s">
        <v>167</v>
      </c>
      <c r="C6" s="113"/>
      <c r="D6" s="142">
        <v>20</v>
      </c>
      <c r="E6"/>
      <c r="F6"/>
      <c r="G6"/>
      <c r="H6"/>
    </row>
    <row r="7" spans="1:8" s="132" customFormat="1" ht="13.5" customHeight="1">
      <c r="A7" s="2"/>
      <c r="B7" s="5" t="s">
        <v>168</v>
      </c>
      <c r="C7" s="113"/>
      <c r="D7" s="142">
        <v>160</v>
      </c>
      <c r="E7"/>
      <c r="F7"/>
      <c r="G7"/>
      <c r="H7"/>
    </row>
    <row r="8" spans="1:8" s="132" customFormat="1" ht="13.5" customHeight="1">
      <c r="A8" s="2"/>
      <c r="B8" s="5" t="s">
        <v>169</v>
      </c>
      <c r="C8" s="113"/>
      <c r="D8" s="142">
        <v>70</v>
      </c>
      <c r="E8"/>
      <c r="F8"/>
      <c r="G8"/>
      <c r="H8"/>
    </row>
    <row r="9" spans="1:8" s="132" customFormat="1" ht="13.5" customHeight="1">
      <c r="A9" s="2"/>
      <c r="B9" s="5" t="s">
        <v>170</v>
      </c>
      <c r="C9" s="113"/>
      <c r="D9" s="142">
        <v>2</v>
      </c>
      <c r="E9"/>
      <c r="F9"/>
      <c r="G9"/>
      <c r="H9"/>
    </row>
    <row r="10" spans="1:8" s="132" customFormat="1" ht="13.5" customHeight="1">
      <c r="A10" s="2"/>
      <c r="B10" s="5" t="s">
        <v>171</v>
      </c>
      <c r="C10" s="113"/>
      <c r="D10" s="142">
        <v>5</v>
      </c>
      <c r="E10"/>
      <c r="F10"/>
      <c r="G10"/>
      <c r="H10"/>
    </row>
    <row r="11" spans="1:8" s="132" customFormat="1" ht="13.5" customHeight="1">
      <c r="A11" s="2"/>
      <c r="B11" s="5" t="s">
        <v>172</v>
      </c>
      <c r="C11" s="113"/>
      <c r="D11" s="142">
        <v>30</v>
      </c>
      <c r="E11"/>
      <c r="F11"/>
      <c r="G11"/>
      <c r="H11"/>
    </row>
    <row r="12" spans="1:8" s="132" customFormat="1" ht="13.5" customHeight="1">
      <c r="A12" s="2"/>
      <c r="B12" s="5" t="s">
        <v>173</v>
      </c>
      <c r="C12" s="113"/>
      <c r="D12" s="142">
        <v>200</v>
      </c>
      <c r="E12"/>
      <c r="F12"/>
      <c r="G12"/>
      <c r="H12"/>
    </row>
    <row r="13" spans="1:8" s="132" customFormat="1" ht="13.5" customHeight="1">
      <c r="A13" s="2"/>
      <c r="B13" s="5" t="s">
        <v>174</v>
      </c>
      <c r="C13" s="113"/>
      <c r="D13" s="142">
        <v>100</v>
      </c>
      <c r="E13"/>
      <c r="F13"/>
      <c r="G13"/>
      <c r="H13"/>
    </row>
    <row r="14" spans="1:8" s="132" customFormat="1" ht="13.5" customHeight="1">
      <c r="A14" s="2"/>
      <c r="B14" s="5" t="s">
        <v>175</v>
      </c>
      <c r="C14" s="113"/>
      <c r="D14" s="142">
        <v>15</v>
      </c>
      <c r="E14"/>
      <c r="F14"/>
      <c r="G14"/>
      <c r="H14"/>
    </row>
    <row r="15" spans="1:8" s="132" customFormat="1" ht="13.5" customHeight="1">
      <c r="A15" s="2"/>
      <c r="B15" s="5" t="s">
        <v>176</v>
      </c>
      <c r="C15" s="113"/>
      <c r="D15" s="142">
        <v>15</v>
      </c>
      <c r="E15"/>
      <c r="F15"/>
      <c r="G15"/>
      <c r="H15"/>
    </row>
    <row r="16" spans="1:8" s="132" customFormat="1" ht="13.5" customHeight="1">
      <c r="A16" s="2"/>
      <c r="B16" s="5" t="s">
        <v>163</v>
      </c>
      <c r="C16" s="113"/>
      <c r="D16" s="142">
        <v>5</v>
      </c>
      <c r="E16"/>
      <c r="F16"/>
      <c r="G16"/>
      <c r="H16"/>
    </row>
    <row r="17" spans="1:8" s="132" customFormat="1" ht="27" customHeight="1">
      <c r="A17" s="2"/>
      <c r="B17" s="5" t="s">
        <v>164</v>
      </c>
      <c r="C17"/>
      <c r="D17" s="142">
        <v>1792</v>
      </c>
      <c r="E17"/>
      <c r="F17"/>
      <c r="G17"/>
      <c r="H17"/>
    </row>
    <row r="18" spans="1:8" s="132" customFormat="1" ht="14.25" customHeight="1">
      <c r="A18" s="2"/>
      <c r="B18" s="5" t="s">
        <v>177</v>
      </c>
      <c r="C18"/>
      <c r="D18" s="142"/>
      <c r="E18"/>
      <c r="F18"/>
      <c r="G18"/>
      <c r="H18"/>
    </row>
    <row r="19" spans="1:8" s="132" customFormat="1" ht="14.25" customHeight="1">
      <c r="A19" s="2"/>
      <c r="B19" s="7" t="s">
        <v>322</v>
      </c>
      <c r="C19"/>
      <c r="D19" s="142">
        <v>15</v>
      </c>
      <c r="E19"/>
      <c r="F19"/>
      <c r="G19"/>
      <c r="H19"/>
    </row>
    <row r="20" spans="1:8" s="132" customFormat="1" ht="27" customHeight="1">
      <c r="A20" s="2"/>
      <c r="B20" s="10" t="s">
        <v>178</v>
      </c>
      <c r="C20"/>
      <c r="D20" s="142">
        <v>1</v>
      </c>
      <c r="E20"/>
      <c r="F20"/>
      <c r="G20"/>
      <c r="H20"/>
    </row>
    <row r="21" spans="1:8" s="132" customFormat="1" ht="13.5" customHeight="1">
      <c r="A21" s="2"/>
      <c r="B21" s="5" t="s">
        <v>179</v>
      </c>
      <c r="C21"/>
      <c r="D21" s="142">
        <v>10</v>
      </c>
      <c r="E21"/>
      <c r="F21"/>
      <c r="G21"/>
      <c r="H21"/>
    </row>
    <row r="22" spans="1:8" s="132" customFormat="1" ht="13.5" customHeight="1">
      <c r="A22" s="2"/>
      <c r="B22" s="5" t="s">
        <v>180</v>
      </c>
      <c r="C22"/>
      <c r="D22" s="142">
        <v>10</v>
      </c>
      <c r="E22"/>
      <c r="F22"/>
      <c r="G22"/>
      <c r="H22"/>
    </row>
    <row r="23" spans="1:8" s="132" customFormat="1" ht="13.5" customHeight="1">
      <c r="A23" s="2"/>
      <c r="B23" s="8" t="s">
        <v>3</v>
      </c>
      <c r="C23"/>
      <c r="D23" s="143">
        <f>SUM(D5:D22)</f>
        <v>3000</v>
      </c>
      <c r="E23"/>
      <c r="F23"/>
      <c r="G23"/>
      <c r="H23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8">
      <c r="B1" s="1"/>
      <c r="C1" s="96"/>
    </row>
    <row r="2" spans="1:8" ht="17.25" customHeight="1">
      <c r="A2" s="136" t="s">
        <v>386</v>
      </c>
      <c r="B2" s="3"/>
      <c r="C2" s="97"/>
    </row>
    <row r="3" spans="1:8" ht="17.25" customHeight="1">
      <c r="B3" s="3"/>
      <c r="C3" s="97"/>
      <c r="D3" s="261" t="s">
        <v>354</v>
      </c>
    </row>
    <row r="4" spans="1:8" s="132" customFormat="1" ht="42" customHeight="1">
      <c r="A4" s="29" t="s">
        <v>160</v>
      </c>
      <c r="B4" s="120" t="s">
        <v>389</v>
      </c>
      <c r="C4"/>
      <c r="D4" s="141" t="s">
        <v>505</v>
      </c>
      <c r="E4"/>
      <c r="F4"/>
      <c r="G4"/>
      <c r="H4"/>
    </row>
    <row r="5" spans="1:8" s="132" customFormat="1" ht="13.5" customHeight="1">
      <c r="A5" s="29" t="s">
        <v>181</v>
      </c>
      <c r="B5" s="11" t="s">
        <v>164</v>
      </c>
      <c r="C5"/>
      <c r="D5" s="142">
        <v>50</v>
      </c>
      <c r="E5"/>
      <c r="F5"/>
      <c r="G5"/>
      <c r="H5"/>
    </row>
    <row r="6" spans="1:8" s="132" customFormat="1" ht="13.5" customHeight="1">
      <c r="A6" s="2"/>
      <c r="B6" s="8" t="s">
        <v>3</v>
      </c>
      <c r="C6"/>
      <c r="D6" s="143">
        <f>SUM(D5)</f>
        <v>50</v>
      </c>
      <c r="E6"/>
      <c r="F6"/>
      <c r="G6"/>
      <c r="H6"/>
    </row>
    <row r="7" spans="1:8" s="132" customFormat="1" ht="17.25" customHeight="1">
      <c r="A7" s="2"/>
      <c r="B7" s="3"/>
      <c r="C7"/>
      <c r="E7"/>
      <c r="F7"/>
      <c r="G7"/>
      <c r="H7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8">
      <c r="B1" s="1"/>
      <c r="C1" s="96"/>
    </row>
    <row r="2" spans="1:8" ht="17.25" customHeight="1">
      <c r="A2" s="136" t="s">
        <v>386</v>
      </c>
      <c r="B2" s="3"/>
      <c r="C2" s="97"/>
    </row>
    <row r="3" spans="1:8" ht="17.25" customHeight="1">
      <c r="B3" s="3"/>
      <c r="C3" s="97"/>
      <c r="D3" s="261" t="s">
        <v>354</v>
      </c>
    </row>
    <row r="4" spans="1:8" s="132" customFormat="1" ht="39.75" customHeight="1">
      <c r="A4" s="29" t="s">
        <v>160</v>
      </c>
      <c r="B4" s="120" t="s">
        <v>390</v>
      </c>
      <c r="C4"/>
      <c r="D4" s="141" t="s">
        <v>505</v>
      </c>
      <c r="E4"/>
      <c r="F4"/>
      <c r="G4"/>
      <c r="H4"/>
    </row>
    <row r="5" spans="1:8" s="132" customFormat="1" ht="13.5" customHeight="1">
      <c r="A5" s="29" t="s">
        <v>182</v>
      </c>
      <c r="B5" s="5" t="s">
        <v>183</v>
      </c>
      <c r="C5"/>
      <c r="D5" s="142"/>
      <c r="E5"/>
      <c r="F5"/>
      <c r="G5"/>
      <c r="H5"/>
    </row>
    <row r="6" spans="1:8" s="132" customFormat="1" ht="13.5" customHeight="1">
      <c r="A6" s="2"/>
      <c r="B6" s="5" t="s">
        <v>184</v>
      </c>
      <c r="C6"/>
      <c r="D6" s="142"/>
      <c r="E6"/>
      <c r="F6"/>
      <c r="G6"/>
      <c r="H6"/>
    </row>
    <row r="7" spans="1:8" s="132" customFormat="1" ht="13.5" customHeight="1">
      <c r="A7" s="2"/>
      <c r="B7" s="5" t="s">
        <v>185</v>
      </c>
      <c r="C7"/>
      <c r="D7" s="142"/>
      <c r="E7"/>
      <c r="F7"/>
      <c r="G7"/>
      <c r="H7"/>
    </row>
    <row r="8" spans="1:8" s="132" customFormat="1" ht="25.5">
      <c r="A8" s="2"/>
      <c r="B8" s="99" t="s">
        <v>186</v>
      </c>
      <c r="C8"/>
      <c r="D8" s="142"/>
      <c r="E8"/>
      <c r="F8"/>
      <c r="G8"/>
      <c r="H8"/>
    </row>
    <row r="9" spans="1:8" ht="13.5" customHeight="1">
      <c r="B9" s="5" t="s">
        <v>187</v>
      </c>
      <c r="C9"/>
      <c r="D9" s="142">
        <v>610</v>
      </c>
    </row>
    <row r="10" spans="1:8" ht="13.5" customHeight="1">
      <c r="B10" s="7" t="s">
        <v>341</v>
      </c>
      <c r="C10"/>
      <c r="D10" s="142">
        <v>2250</v>
      </c>
    </row>
    <row r="11" spans="1:8" ht="15" customHeight="1">
      <c r="A11" s="29"/>
      <c r="B11" s="11" t="s">
        <v>188</v>
      </c>
      <c r="C11"/>
      <c r="D11" s="142">
        <v>200</v>
      </c>
    </row>
    <row r="12" spans="1:8" ht="14.25" customHeight="1">
      <c r="B12" s="8" t="s">
        <v>3</v>
      </c>
      <c r="C12"/>
      <c r="D12" s="143">
        <f>SUM(D5:D11)</f>
        <v>3060</v>
      </c>
    </row>
    <row r="13" spans="1:8" ht="17.25" customHeight="1">
      <c r="B13" s="3"/>
      <c r="C13"/>
    </row>
    <row r="14" spans="1:8" ht="17.25" customHeight="1">
      <c r="B14" s="3"/>
      <c r="C14"/>
      <c r="D14" s="135"/>
    </row>
    <row r="15" spans="1:8" ht="17.25" customHeight="1">
      <c r="B15" s="3"/>
      <c r="C15"/>
      <c r="D15" s="135"/>
    </row>
    <row r="16" spans="1:8" ht="17.25" customHeight="1">
      <c r="B16" s="3"/>
      <c r="C16"/>
      <c r="D16" s="135"/>
    </row>
    <row r="17" spans="2:4" ht="17.25" customHeight="1">
      <c r="B17" s="3"/>
      <c r="C17"/>
      <c r="D17" s="135"/>
    </row>
    <row r="18" spans="2:4" ht="17.25" customHeight="1">
      <c r="B18" s="3"/>
      <c r="C18"/>
      <c r="D18" s="135"/>
    </row>
    <row r="19" spans="2:4" ht="17.25" customHeight="1">
      <c r="B19" s="3"/>
      <c r="C19"/>
      <c r="D19" s="135"/>
    </row>
    <row r="20" spans="2:4" ht="17.25" customHeight="1">
      <c r="B20" s="3"/>
      <c r="C20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zoomScaleNormal="100" workbookViewId="0">
      <selection activeCell="A2" sqref="A2"/>
    </sheetView>
  </sheetViews>
  <sheetFormatPr defaultRowHeight="12.75"/>
  <cols>
    <col min="1" max="1" width="28.28515625" style="2" customWidth="1"/>
    <col min="2" max="2" width="51.7109375" customWidth="1"/>
    <col min="3" max="3" width="2.28515625" style="112" customWidth="1"/>
    <col min="4" max="4" width="17" style="132" customWidth="1"/>
    <col min="5" max="5" width="2" customWidth="1"/>
    <col min="6" max="6" width="10.42578125" bestFit="1" customWidth="1"/>
    <col min="7" max="7" width="10.5703125" customWidth="1"/>
  </cols>
  <sheetData>
    <row r="1" spans="1:4">
      <c r="B1" s="1"/>
      <c r="C1" s="96"/>
    </row>
    <row r="2" spans="1:4" ht="17.25" customHeight="1">
      <c r="A2" s="136" t="s">
        <v>386</v>
      </c>
      <c r="B2" s="3"/>
      <c r="C2" s="97"/>
    </row>
    <row r="3" spans="1:4" ht="17.25" customHeight="1">
      <c r="B3" s="3"/>
      <c r="C3" s="97"/>
      <c r="D3" s="261" t="s">
        <v>354</v>
      </c>
    </row>
    <row r="4" spans="1:4" ht="40.5" customHeight="1">
      <c r="B4" s="120" t="s">
        <v>391</v>
      </c>
      <c r="C4"/>
      <c r="D4" s="141" t="s">
        <v>505</v>
      </c>
    </row>
    <row r="5" spans="1:4">
      <c r="A5" s="29" t="s">
        <v>189</v>
      </c>
      <c r="B5" s="5" t="s">
        <v>190</v>
      </c>
      <c r="C5"/>
      <c r="D5" s="142"/>
    </row>
    <row r="6" spans="1:4" ht="38.25">
      <c r="B6" s="100" t="s">
        <v>191</v>
      </c>
      <c r="C6"/>
      <c r="D6" s="142">
        <v>100</v>
      </c>
    </row>
    <row r="7" spans="1:4" ht="25.5">
      <c r="B7" s="99" t="s">
        <v>192</v>
      </c>
      <c r="C7"/>
      <c r="D7" s="142">
        <v>400</v>
      </c>
    </row>
    <row r="8" spans="1:4">
      <c r="B8" s="8" t="s">
        <v>3</v>
      </c>
      <c r="C8"/>
      <c r="D8" s="143">
        <f>SUM(D5:D7)</f>
        <v>500</v>
      </c>
    </row>
    <row r="9" spans="1:4" ht="17.25" customHeight="1">
      <c r="B9" s="3"/>
      <c r="C9"/>
    </row>
    <row r="10" spans="1:4" ht="17.25" customHeight="1">
      <c r="B10" s="3"/>
      <c r="C10"/>
    </row>
    <row r="11" spans="1:4" ht="17.25" customHeight="1">
      <c r="B11" s="3"/>
      <c r="C11"/>
      <c r="D11" s="135"/>
    </row>
    <row r="12" spans="1:4" ht="17.25" customHeight="1">
      <c r="B12" s="3"/>
      <c r="C12"/>
      <c r="D12" s="135"/>
    </row>
    <row r="13" spans="1:4" ht="17.25" customHeight="1">
      <c r="B13" s="3"/>
      <c r="C13"/>
      <c r="D13" s="135"/>
    </row>
    <row r="14" spans="1:4" ht="17.25" customHeight="1">
      <c r="B14" s="3"/>
      <c r="C14"/>
      <c r="D14" s="135"/>
    </row>
    <row r="15" spans="1:4" ht="17.25" customHeight="1">
      <c r="B15" s="3"/>
      <c r="C15"/>
      <c r="D15" s="135"/>
    </row>
  </sheetData>
  <sheetProtection password="CC33" sheet="1" objects="1" scenarios="1"/>
  <hyperlinks>
    <hyperlink ref="A2" location="'Výdaje 2015 - shrnutí'!A1" display="zpět"/>
  </hyperlinks>
  <pageMargins left="0" right="0" top="0.98425196850393704" bottom="0.98425196850393704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40</vt:i4>
      </vt:variant>
    </vt:vector>
  </HeadingPairs>
  <TitlesOfParts>
    <vt:vector size="40" baseType="lpstr">
      <vt:lpstr>Příjmy 2015 shrnutí</vt:lpstr>
      <vt:lpstr>Příjmy 2015 - podrobně</vt:lpstr>
      <vt:lpstr>Výdaje 2015 - shrnutí</vt:lpstr>
      <vt:lpstr>Plán investic 2015</vt:lpstr>
      <vt:lpstr>1014</vt:lpstr>
      <vt:lpstr>1031</vt:lpstr>
      <vt:lpstr>1036</vt:lpstr>
      <vt:lpstr>2212</vt:lpstr>
      <vt:lpstr>2310</vt:lpstr>
      <vt:lpstr>2321</vt:lpstr>
      <vt:lpstr>3111</vt:lpstr>
      <vt:lpstr>3113</vt:lpstr>
      <vt:lpstr>3231</vt:lpstr>
      <vt:lpstr>3314</vt:lpstr>
      <vt:lpstr>3319</vt:lpstr>
      <vt:lpstr>3326</vt:lpstr>
      <vt:lpstr>3330</vt:lpstr>
      <vt:lpstr>3412</vt:lpstr>
      <vt:lpstr>3419</vt:lpstr>
      <vt:lpstr>3421</vt:lpstr>
      <vt:lpstr>3612</vt:lpstr>
      <vt:lpstr>3613</vt:lpstr>
      <vt:lpstr>3631</vt:lpstr>
      <vt:lpstr>3632</vt:lpstr>
      <vt:lpstr>3722</vt:lpstr>
      <vt:lpstr>3745</vt:lpstr>
      <vt:lpstr>3900</vt:lpstr>
      <vt:lpstr>4339</vt:lpstr>
      <vt:lpstr>4351</vt:lpstr>
      <vt:lpstr>5212</vt:lpstr>
      <vt:lpstr>5311</vt:lpstr>
      <vt:lpstr>5512</vt:lpstr>
      <vt:lpstr>6112</vt:lpstr>
      <vt:lpstr>6171</vt:lpstr>
      <vt:lpstr>6310</vt:lpstr>
      <vt:lpstr>6330</vt:lpstr>
      <vt:lpstr>6399</vt:lpstr>
      <vt:lpstr>6402</vt:lpstr>
      <vt:lpstr>6409</vt:lpstr>
      <vt:lpstr>Vytváření rezerv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somolikjaroslav</dc:creator>
  <cp:lastModifiedBy>somolikjaroslav</cp:lastModifiedBy>
  <cp:lastPrinted>2015-01-22T06:48:52Z</cp:lastPrinted>
  <dcterms:created xsi:type="dcterms:W3CDTF">2014-04-09T05:50:31Z</dcterms:created>
  <dcterms:modified xsi:type="dcterms:W3CDTF">2014-12-18T13:05:29Z</dcterms:modified>
</cp:coreProperties>
</file>