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ýdaje na vyvěšení" sheetId="1" r:id="rId1"/>
    <sheet name="Příjmy na vyvěšení" sheetId="2" r:id="rId2"/>
  </sheets>
  <definedNames/>
  <calcPr fullCalcOnLoad="1"/>
</workbook>
</file>

<file path=xl/sharedStrings.xml><?xml version="1.0" encoding="utf-8"?>
<sst xmlns="http://schemas.openxmlformats.org/spreadsheetml/2006/main" count="163" uniqueCount="139">
  <si>
    <t xml:space="preserve">Příjmy </t>
  </si>
  <si>
    <t xml:space="preserve">               v tis. Kč</t>
  </si>
  <si>
    <t>Rozpočet</t>
  </si>
  <si>
    <t>Skutečnost</t>
  </si>
  <si>
    <t>rok 2004</t>
  </si>
  <si>
    <t>Daňové příjmy</t>
  </si>
  <si>
    <t>DPFO § 6</t>
  </si>
  <si>
    <t>DPFO § 7</t>
  </si>
  <si>
    <t>DPFO § 8</t>
  </si>
  <si>
    <t>DPPO</t>
  </si>
  <si>
    <t>DPPO obce</t>
  </si>
  <si>
    <t>DPH</t>
  </si>
  <si>
    <t>Daň z nemovitosti</t>
  </si>
  <si>
    <t>Poplatek - komun.odpad</t>
  </si>
  <si>
    <t>Poplatek ze psů</t>
  </si>
  <si>
    <t>Poplatek za veř.prostranství</t>
  </si>
  <si>
    <t>Správní poplatky</t>
  </si>
  <si>
    <t>Ostatní daně a poplatky</t>
  </si>
  <si>
    <t>Nedaňové příjmy</t>
  </si>
  <si>
    <t>Příjmy z pronájmu pozemků</t>
  </si>
  <si>
    <t>Příjmy z nebytových prostor</t>
  </si>
  <si>
    <t>Příjmy z pronájmu - bytové h.</t>
  </si>
  <si>
    <t>Příjmy z lesního hospodářství</t>
  </si>
  <si>
    <t xml:space="preserve">Příjmy z knihovny </t>
  </si>
  <si>
    <t>Příjmy z kultury</t>
  </si>
  <si>
    <t>Příjmy ze hřbitova</t>
  </si>
  <si>
    <t>Úroky</t>
  </si>
  <si>
    <t>Ostatní nedaňové příjmy</t>
  </si>
  <si>
    <t>Vlastní příjmy celkem</t>
  </si>
  <si>
    <t>Dotace celkem</t>
  </si>
  <si>
    <t xml:space="preserve">4111 - dotace kr. úřadu </t>
  </si>
  <si>
    <t>4112 - dotace kr. úřadu</t>
  </si>
  <si>
    <t>4116 - ostatní neinv.dotace</t>
  </si>
  <si>
    <t>4122 - dotace pro mzdy škol</t>
  </si>
  <si>
    <t>4113 - dotace ze SF</t>
  </si>
  <si>
    <t xml:space="preserve">4121 - dotace od obcí </t>
  </si>
  <si>
    <t>Investiční dotace</t>
  </si>
  <si>
    <t>4213 - inv. dotace ze SF</t>
  </si>
  <si>
    <t>Příjmy celkem</t>
  </si>
  <si>
    <t>Financování - soc.fond</t>
  </si>
  <si>
    <t xml:space="preserve">Výdaje </t>
  </si>
  <si>
    <t xml:space="preserve">            v tis. Kč</t>
  </si>
  <si>
    <t xml:space="preserve">          v tis. Kč</t>
  </si>
  <si>
    <t>z toho</t>
  </si>
  <si>
    <t>mzdy škol</t>
  </si>
  <si>
    <t>Kapitálové výdaje</t>
  </si>
  <si>
    <t>Investice</t>
  </si>
  <si>
    <t>Běžné výdaje</t>
  </si>
  <si>
    <t>Vodní hospodářství</t>
  </si>
  <si>
    <t>Dopravní obslužnost</t>
  </si>
  <si>
    <t>Silniční doprava</t>
  </si>
  <si>
    <t>Lesní hospodářství</t>
  </si>
  <si>
    <t>Bytové hospodářství</t>
  </si>
  <si>
    <t>Základní umělecká škola</t>
  </si>
  <si>
    <t>Činnosti knihovnické</t>
  </si>
  <si>
    <t>Činnost místní správy</t>
  </si>
  <si>
    <t>Příspěvek do mikroregionu</t>
  </si>
  <si>
    <t>Vytváření rezerv</t>
  </si>
  <si>
    <t>Pečovatelská služba</t>
  </si>
  <si>
    <t>Veřejné osvětlení</t>
  </si>
  <si>
    <t>Pohřebnictví</t>
  </si>
  <si>
    <t>Místní hospodářství</t>
  </si>
  <si>
    <t>Mateřská škola</t>
  </si>
  <si>
    <t>Základní škola</t>
  </si>
  <si>
    <t>Kultura</t>
  </si>
  <si>
    <t>Zájmové organizace</t>
  </si>
  <si>
    <t>Nebytové hospodářství</t>
  </si>
  <si>
    <t>Svoz komunálního odpadu</t>
  </si>
  <si>
    <t>Obrana a krizové řízení</t>
  </si>
  <si>
    <t>Požární ochrana</t>
  </si>
  <si>
    <t>Zastupitelstvo města</t>
  </si>
  <si>
    <t>Platba úroků z úvěru</t>
  </si>
  <si>
    <t xml:space="preserve">Výdaje celkem </t>
  </si>
  <si>
    <t>Příspěvek - sociální fond</t>
  </si>
  <si>
    <t>Provoz sportovních zařízení</t>
  </si>
  <si>
    <t>pol. 1111</t>
  </si>
  <si>
    <t>pol. 1112</t>
  </si>
  <si>
    <t>pol. 1113</t>
  </si>
  <si>
    <t>pol. 1121</t>
  </si>
  <si>
    <t>pol. 1211</t>
  </si>
  <si>
    <t>pol. 1511</t>
  </si>
  <si>
    <t>pol. 1337</t>
  </si>
  <si>
    <t>pol. 1341</t>
  </si>
  <si>
    <t>pol. 1343</t>
  </si>
  <si>
    <t>pol. 1361</t>
  </si>
  <si>
    <t>§ 6171, pol. 2131</t>
  </si>
  <si>
    <t>§ 6171, pol. 2132</t>
  </si>
  <si>
    <t>§ 3612</t>
  </si>
  <si>
    <t>§ 1031</t>
  </si>
  <si>
    <t>§ 3314</t>
  </si>
  <si>
    <t>§ 3319</t>
  </si>
  <si>
    <t>§ 3632</t>
  </si>
  <si>
    <t>§ 4351</t>
  </si>
  <si>
    <t>§ 6310, pol. 2141</t>
  </si>
  <si>
    <t>vše ostatní nedaňové</t>
  </si>
  <si>
    <t>vše ostatní daňové</t>
  </si>
  <si>
    <t>pol. 4112</t>
  </si>
  <si>
    <t>pol. 4121</t>
  </si>
  <si>
    <t>pol. 4134</t>
  </si>
  <si>
    <t>všechny položky začínají 6…</t>
  </si>
  <si>
    <t>§ 2212 kromě pol. 5193</t>
  </si>
  <si>
    <t>§ 2212, pol. 5193</t>
  </si>
  <si>
    <t>§ 2310, § 2321</t>
  </si>
  <si>
    <t>§ 3111</t>
  </si>
  <si>
    <t>§ 3113</t>
  </si>
  <si>
    <t>§ 3231</t>
  </si>
  <si>
    <t>§ 3419, pol 5229</t>
  </si>
  <si>
    <t>§ 3412, § 3421</t>
  </si>
  <si>
    <t>§ 3613</t>
  </si>
  <si>
    <t>§ 3631</t>
  </si>
  <si>
    <t>§ 3722</t>
  </si>
  <si>
    <t>§ 3745</t>
  </si>
  <si>
    <t>součet pol. 5901</t>
  </si>
  <si>
    <t>§ 5220</t>
  </si>
  <si>
    <t>§ 5512</t>
  </si>
  <si>
    <t>§ 6112</t>
  </si>
  <si>
    <t>§ 6171,§ 6310  pol. 5163</t>
  </si>
  <si>
    <t>§ 6310 pol. 5141</t>
  </si>
  <si>
    <t>§ 6409</t>
  </si>
  <si>
    <t>§ 6330 pol. 5349</t>
  </si>
  <si>
    <t>§ 3319 kromě výdajů účtu 231 40, § 3399</t>
  </si>
  <si>
    <t>Státní správa lesů</t>
  </si>
  <si>
    <t>10.rozp.op.</t>
  </si>
  <si>
    <t xml:space="preserve">Upravený </t>
  </si>
  <si>
    <t>rozpočet</t>
  </si>
  <si>
    <t>10. rozp.</t>
  </si>
  <si>
    <t>opatření</t>
  </si>
  <si>
    <t>po změně</t>
  </si>
  <si>
    <r>
      <t xml:space="preserve">       </t>
    </r>
    <r>
      <rPr>
        <sz val="10"/>
        <rFont val="Arial"/>
        <family val="2"/>
      </rPr>
      <t>v tis.Kč</t>
    </r>
  </si>
  <si>
    <t>rok 2010</t>
  </si>
  <si>
    <t>rok 2011</t>
  </si>
  <si>
    <t>1-11/2010</t>
  </si>
  <si>
    <t>1-11/10</t>
  </si>
  <si>
    <t>Deficit rozpočtu je kryt naspořenými finančními prostředky z loňských let.</t>
  </si>
  <si>
    <t>1-10/2011</t>
  </si>
  <si>
    <t xml:space="preserve">Návrh </t>
  </si>
  <si>
    <t>rok 2013</t>
  </si>
  <si>
    <t>Návrh rozpočtu</t>
  </si>
  <si>
    <t>Poplatek z hracích automatů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</si>
</sst>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[$-405]d\.\ mmmm\ yyyy"/>
    <numFmt numFmtId="177" formatCode="000\ 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5" fillId="0" borderId="14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4" fontId="1" fillId="0" borderId="11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B4">
      <selection activeCell="L9" sqref="L9"/>
    </sheetView>
  </sheetViews>
  <sheetFormatPr defaultColWidth="9.140625" defaultRowHeight="12.75"/>
  <cols>
    <col min="1" max="1" width="59.00390625" style="0" hidden="1" customWidth="1"/>
    <col min="2" max="2" width="31.421875" style="0" customWidth="1"/>
    <col min="3" max="3" width="11.57421875" style="2" hidden="1" customWidth="1"/>
    <col min="4" max="4" width="12.140625" style="2" hidden="1" customWidth="1"/>
    <col min="5" max="5" width="10.140625" style="2" hidden="1" customWidth="1"/>
    <col min="6" max="6" width="10.57421875" style="2" hidden="1" customWidth="1"/>
    <col min="7" max="7" width="11.28125" style="2" hidden="1" customWidth="1"/>
    <col min="8" max="8" width="11.140625" style="0" hidden="1" customWidth="1"/>
    <col min="9" max="9" width="11.28125" style="0" hidden="1" customWidth="1"/>
    <col min="10" max="10" width="11.57421875" style="2" hidden="1" customWidth="1"/>
    <col min="11" max="11" width="13.00390625" style="2" hidden="1" customWidth="1"/>
    <col min="12" max="12" width="12.57421875" style="2" customWidth="1"/>
  </cols>
  <sheetData>
    <row r="1" ht="15.75">
      <c r="B1" s="29" t="s">
        <v>137</v>
      </c>
    </row>
    <row r="3" spans="2:9" ht="19.5" customHeight="1">
      <c r="B3" s="1" t="s">
        <v>40</v>
      </c>
      <c r="C3" s="18" t="s">
        <v>41</v>
      </c>
      <c r="F3" s="3" t="s">
        <v>42</v>
      </c>
      <c r="G3" s="9"/>
      <c r="H3" s="28"/>
      <c r="I3" s="28"/>
    </row>
    <row r="4" spans="3:12" ht="12.75">
      <c r="C4" s="5" t="s">
        <v>2</v>
      </c>
      <c r="D4" s="6" t="s">
        <v>3</v>
      </c>
      <c r="E4" s="6"/>
      <c r="F4" s="34" t="s">
        <v>43</v>
      </c>
      <c r="G4" s="36" t="s">
        <v>122</v>
      </c>
      <c r="H4" s="37" t="s">
        <v>123</v>
      </c>
      <c r="I4" s="37" t="s">
        <v>3</v>
      </c>
      <c r="J4" s="5" t="s">
        <v>2</v>
      </c>
      <c r="K4" s="36" t="s">
        <v>3</v>
      </c>
      <c r="L4" s="5" t="s">
        <v>135</v>
      </c>
    </row>
    <row r="5" spans="3:12" ht="12.75">
      <c r="C5" s="19" t="s">
        <v>129</v>
      </c>
      <c r="D5" s="8" t="s">
        <v>4</v>
      </c>
      <c r="E5" s="8"/>
      <c r="F5" s="35" t="s">
        <v>44</v>
      </c>
      <c r="G5" s="38"/>
      <c r="H5" s="39" t="s">
        <v>124</v>
      </c>
      <c r="I5" s="39" t="s">
        <v>132</v>
      </c>
      <c r="J5" s="19" t="s">
        <v>130</v>
      </c>
      <c r="K5" s="39" t="s">
        <v>134</v>
      </c>
      <c r="L5" s="38" t="s">
        <v>136</v>
      </c>
    </row>
    <row r="6" spans="1:12" ht="12.75">
      <c r="A6" s="27"/>
      <c r="B6" s="20" t="s">
        <v>45</v>
      </c>
      <c r="C6" s="19">
        <f>C8</f>
        <v>0</v>
      </c>
      <c r="D6" s="11">
        <f>D8</f>
        <v>0</v>
      </c>
      <c r="E6" s="11"/>
      <c r="F6" s="30"/>
      <c r="G6" s="11">
        <f>G8</f>
        <v>0</v>
      </c>
      <c r="H6" s="11">
        <f>C6+G6</f>
        <v>0</v>
      </c>
      <c r="I6" s="11">
        <f>I8</f>
        <v>0</v>
      </c>
      <c r="J6" s="11">
        <f>J8</f>
        <v>43393</v>
      </c>
      <c r="K6" s="11">
        <f>K8</f>
        <v>43518.26</v>
      </c>
      <c r="L6" s="11">
        <f>L8</f>
        <v>34700</v>
      </c>
    </row>
    <row r="7" spans="1:12" ht="12" customHeight="1" hidden="1">
      <c r="A7" s="27"/>
      <c r="B7" s="21"/>
      <c r="C7" s="13"/>
      <c r="D7" s="13"/>
      <c r="E7" s="22"/>
      <c r="F7" s="31"/>
      <c r="G7" s="22"/>
      <c r="H7" s="11">
        <f>C7+G7</f>
        <v>0</v>
      </c>
      <c r="I7" s="12"/>
      <c r="J7" s="11" t="e">
        <f>I7/H7*100</f>
        <v>#DIV/0!</v>
      </c>
      <c r="K7" s="13"/>
      <c r="L7" s="13"/>
    </row>
    <row r="8" spans="1:12" ht="12.75">
      <c r="A8" s="27" t="s">
        <v>99</v>
      </c>
      <c r="B8" s="21" t="s">
        <v>46</v>
      </c>
      <c r="C8" s="13"/>
      <c r="D8" s="13"/>
      <c r="E8" s="22"/>
      <c r="F8" s="31"/>
      <c r="G8" s="22"/>
      <c r="H8" s="22"/>
      <c r="I8" s="22"/>
      <c r="J8" s="22">
        <v>43393</v>
      </c>
      <c r="K8" s="40">
        <v>43518.26</v>
      </c>
      <c r="L8" s="13">
        <v>34700</v>
      </c>
    </row>
    <row r="9" spans="1:12" ht="12.75">
      <c r="A9" s="27"/>
      <c r="B9" s="20" t="s">
        <v>47</v>
      </c>
      <c r="C9" s="11">
        <f>SUM(C10:C44)</f>
        <v>0</v>
      </c>
      <c r="D9" s="11">
        <f>SUM(D10:D39)</f>
        <v>0</v>
      </c>
      <c r="E9" s="11"/>
      <c r="F9" s="30"/>
      <c r="G9" s="11">
        <f>SUM(G10:G44)</f>
        <v>0</v>
      </c>
      <c r="H9" s="11">
        <f>C9+G9</f>
        <v>0</v>
      </c>
      <c r="I9" s="11">
        <f>SUM(I10:I44)</f>
        <v>0</v>
      </c>
      <c r="J9" s="11">
        <f>SUM(J10:J44)</f>
        <v>64869.1</v>
      </c>
      <c r="K9" s="11">
        <f>SUM(K10:K44)</f>
        <v>53900.20999999999</v>
      </c>
      <c r="L9" s="11">
        <f>SUM(L10:L44)</f>
        <v>67099.14</v>
      </c>
    </row>
    <row r="10" spans="1:12" ht="12.75">
      <c r="A10" s="27" t="s">
        <v>88</v>
      </c>
      <c r="B10" s="21" t="s">
        <v>51</v>
      </c>
      <c r="C10" s="13"/>
      <c r="D10" s="13"/>
      <c r="E10" s="22"/>
      <c r="F10" s="31"/>
      <c r="G10" s="22"/>
      <c r="H10" s="22"/>
      <c r="I10" s="40"/>
      <c r="J10" s="22">
        <v>2257</v>
      </c>
      <c r="K10" s="13">
        <f>8492.05-7120.86-138.24</f>
        <v>1232.9499999999996</v>
      </c>
      <c r="L10" s="22">
        <v>3417</v>
      </c>
    </row>
    <row r="11" spans="1:12" ht="12" customHeight="1" hidden="1">
      <c r="A11" s="27"/>
      <c r="B11" s="23"/>
      <c r="C11" s="13"/>
      <c r="D11" s="13"/>
      <c r="E11" s="22"/>
      <c r="F11" s="31"/>
      <c r="G11" s="22"/>
      <c r="H11" s="22"/>
      <c r="I11" s="22"/>
      <c r="J11" s="22"/>
      <c r="K11" s="13"/>
      <c r="L11" s="13"/>
    </row>
    <row r="12" spans="1:12" ht="12" customHeight="1">
      <c r="A12" s="27"/>
      <c r="B12" s="23" t="s">
        <v>121</v>
      </c>
      <c r="C12" s="13"/>
      <c r="D12" s="13"/>
      <c r="E12" s="22"/>
      <c r="F12" s="31"/>
      <c r="G12" s="22"/>
      <c r="H12" s="22"/>
      <c r="I12" s="22"/>
      <c r="J12" s="22">
        <v>100</v>
      </c>
      <c r="K12" s="13">
        <v>272.5</v>
      </c>
      <c r="L12" s="22">
        <v>120</v>
      </c>
    </row>
    <row r="13" spans="1:12" ht="12.75">
      <c r="A13" s="27" t="s">
        <v>100</v>
      </c>
      <c r="B13" s="23" t="s">
        <v>50</v>
      </c>
      <c r="C13" s="13"/>
      <c r="D13" s="13"/>
      <c r="E13" s="22"/>
      <c r="F13" s="31"/>
      <c r="G13" s="22"/>
      <c r="H13" s="22"/>
      <c r="I13" s="40"/>
      <c r="J13" s="22">
        <v>1000</v>
      </c>
      <c r="K13" s="13">
        <f>18429.73-113.82-17118.84</f>
        <v>1197.0699999999997</v>
      </c>
      <c r="L13" s="13">
        <v>900</v>
      </c>
    </row>
    <row r="14" spans="1:12" ht="12.75">
      <c r="A14" s="27" t="s">
        <v>101</v>
      </c>
      <c r="B14" s="23" t="s">
        <v>49</v>
      </c>
      <c r="C14" s="13"/>
      <c r="D14" s="13"/>
      <c r="E14" s="22"/>
      <c r="F14" s="31"/>
      <c r="G14" s="22"/>
      <c r="H14" s="22"/>
      <c r="I14" s="40"/>
      <c r="J14" s="22">
        <v>120</v>
      </c>
      <c r="K14" s="13">
        <v>113.82</v>
      </c>
      <c r="L14" s="13">
        <v>115</v>
      </c>
    </row>
    <row r="15" spans="1:12" ht="12.75">
      <c r="A15" s="27" t="s">
        <v>102</v>
      </c>
      <c r="B15" s="23" t="s">
        <v>48</v>
      </c>
      <c r="C15" s="13"/>
      <c r="D15" s="13"/>
      <c r="E15" s="22"/>
      <c r="F15" s="31"/>
      <c r="G15" s="22"/>
      <c r="H15" s="22"/>
      <c r="I15" s="40"/>
      <c r="J15" s="22">
        <v>1000</v>
      </c>
      <c r="K15" s="13">
        <f>1701.94-1563.26+12238.2-11955.96</f>
        <v>420.9200000000019</v>
      </c>
      <c r="L15" s="22">
        <v>1000</v>
      </c>
    </row>
    <row r="16" spans="1:12" ht="12.75">
      <c r="A16" s="27" t="s">
        <v>103</v>
      </c>
      <c r="B16" s="23" t="s">
        <v>62</v>
      </c>
      <c r="C16" s="13"/>
      <c r="D16" s="13"/>
      <c r="E16" s="22"/>
      <c r="F16" s="31"/>
      <c r="G16" s="22"/>
      <c r="H16" s="22"/>
      <c r="I16" s="40"/>
      <c r="J16" s="22">
        <v>1701.6</v>
      </c>
      <c r="K16" s="13">
        <v>1389.6</v>
      </c>
      <c r="L16" s="13">
        <v>1670.64</v>
      </c>
    </row>
    <row r="17" spans="1:12" ht="12.75">
      <c r="A17" s="27" t="s">
        <v>104</v>
      </c>
      <c r="B17" s="23" t="s">
        <v>63</v>
      </c>
      <c r="C17" s="13"/>
      <c r="D17" s="13"/>
      <c r="E17" s="22"/>
      <c r="F17" s="31"/>
      <c r="G17" s="22"/>
      <c r="H17" s="22"/>
      <c r="I17" s="40"/>
      <c r="J17" s="22">
        <v>4010</v>
      </c>
      <c r="K17" s="13">
        <f>3331.8+592.55</f>
        <v>3924.3500000000004</v>
      </c>
      <c r="L17" s="13">
        <v>4000</v>
      </c>
    </row>
    <row r="18" spans="1:12" ht="12.75">
      <c r="A18" s="27" t="s">
        <v>105</v>
      </c>
      <c r="B18" s="23" t="s">
        <v>53</v>
      </c>
      <c r="C18" s="13"/>
      <c r="D18" s="13"/>
      <c r="E18" s="22"/>
      <c r="F18" s="31"/>
      <c r="G18" s="22"/>
      <c r="H18" s="22"/>
      <c r="I18" s="40"/>
      <c r="J18" s="22">
        <v>339</v>
      </c>
      <c r="K18" s="13">
        <v>289</v>
      </c>
      <c r="L18" s="22">
        <v>269</v>
      </c>
    </row>
    <row r="19" spans="1:12" ht="12.75">
      <c r="A19" s="27" t="s">
        <v>89</v>
      </c>
      <c r="B19" s="23" t="s">
        <v>54</v>
      </c>
      <c r="C19" s="13"/>
      <c r="D19" s="13"/>
      <c r="E19" s="22"/>
      <c r="F19" s="31"/>
      <c r="G19" s="22"/>
      <c r="H19" s="22"/>
      <c r="I19" s="40"/>
      <c r="J19" s="22">
        <v>1000</v>
      </c>
      <c r="K19" s="13">
        <v>839.6</v>
      </c>
      <c r="L19" s="22">
        <v>830</v>
      </c>
    </row>
    <row r="20" spans="1:12" ht="12.75">
      <c r="A20" s="27" t="s">
        <v>120</v>
      </c>
      <c r="B20" s="23" t="s">
        <v>64</v>
      </c>
      <c r="C20" s="13"/>
      <c r="D20" s="13"/>
      <c r="E20" s="22"/>
      <c r="F20" s="31"/>
      <c r="G20" s="22"/>
      <c r="H20" s="22"/>
      <c r="I20" s="40"/>
      <c r="J20" s="22">
        <v>2995</v>
      </c>
      <c r="K20" s="13">
        <f>2264.23-369.48+10</f>
        <v>1904.75</v>
      </c>
      <c r="L20" s="22">
        <v>3290</v>
      </c>
    </row>
    <row r="21" spans="1:12" ht="12.75">
      <c r="A21" s="27" t="s">
        <v>106</v>
      </c>
      <c r="B21" s="23" t="s">
        <v>65</v>
      </c>
      <c r="C21" s="13"/>
      <c r="D21" s="13"/>
      <c r="E21" s="22"/>
      <c r="F21" s="31"/>
      <c r="G21" s="22"/>
      <c r="H21" s="22"/>
      <c r="I21" s="40"/>
      <c r="J21" s="22">
        <v>300</v>
      </c>
      <c r="K21" s="13">
        <v>298</v>
      </c>
      <c r="L21" s="22">
        <v>325</v>
      </c>
    </row>
    <row r="22" spans="1:12" ht="12.75">
      <c r="A22" s="27" t="s">
        <v>107</v>
      </c>
      <c r="B22" s="23" t="s">
        <v>74</v>
      </c>
      <c r="C22" s="22"/>
      <c r="D22" s="13"/>
      <c r="E22" s="22"/>
      <c r="F22" s="31"/>
      <c r="G22" s="22"/>
      <c r="H22" s="22"/>
      <c r="I22" s="40"/>
      <c r="J22" s="22">
        <v>130</v>
      </c>
      <c r="K22" s="13">
        <f>74.53+12.38+0.69</f>
        <v>87.6</v>
      </c>
      <c r="L22" s="13">
        <v>215</v>
      </c>
    </row>
    <row r="23" spans="1:12" ht="12.75">
      <c r="A23" s="27" t="s">
        <v>92</v>
      </c>
      <c r="B23" s="23" t="s">
        <v>58</v>
      </c>
      <c r="C23" s="13"/>
      <c r="D23" s="13"/>
      <c r="E23" s="22"/>
      <c r="F23" s="31"/>
      <c r="G23" s="22"/>
      <c r="H23" s="22"/>
      <c r="I23" s="40"/>
      <c r="J23" s="22">
        <v>875</v>
      </c>
      <c r="K23" s="13">
        <v>625.56</v>
      </c>
      <c r="L23" s="22">
        <v>650</v>
      </c>
    </row>
    <row r="24" spans="1:12" ht="12.75">
      <c r="A24" s="27" t="s">
        <v>87</v>
      </c>
      <c r="B24" s="23" t="s">
        <v>52</v>
      </c>
      <c r="C24" s="33"/>
      <c r="D24" s="13"/>
      <c r="E24" s="22"/>
      <c r="F24" s="31"/>
      <c r="G24" s="22"/>
      <c r="H24" s="22"/>
      <c r="I24" s="40"/>
      <c r="J24" s="22">
        <v>8404</v>
      </c>
      <c r="K24" s="13">
        <f>7217.73-1985.3</f>
        <v>5232.429999999999</v>
      </c>
      <c r="L24" s="13">
        <v>8655</v>
      </c>
    </row>
    <row r="25" spans="1:12" ht="12.75">
      <c r="A25" s="27" t="s">
        <v>108</v>
      </c>
      <c r="B25" s="23" t="s">
        <v>66</v>
      </c>
      <c r="C25" s="13"/>
      <c r="D25" s="13"/>
      <c r="E25" s="22"/>
      <c r="F25" s="31"/>
      <c r="G25" s="22"/>
      <c r="H25" s="22"/>
      <c r="I25" s="40"/>
      <c r="J25" s="22">
        <v>2190</v>
      </c>
      <c r="K25" s="13">
        <f>1955.01-200</f>
        <v>1755.01</v>
      </c>
      <c r="L25" s="22">
        <v>2400</v>
      </c>
    </row>
    <row r="26" spans="1:12" ht="12.75">
      <c r="A26" s="27" t="s">
        <v>109</v>
      </c>
      <c r="B26" s="23" t="s">
        <v>59</v>
      </c>
      <c r="C26" s="13"/>
      <c r="D26" s="13"/>
      <c r="E26" s="22"/>
      <c r="F26" s="31"/>
      <c r="G26" s="22"/>
      <c r="H26" s="22"/>
      <c r="I26" s="40"/>
      <c r="J26" s="22">
        <v>650</v>
      </c>
      <c r="K26" s="13">
        <v>368.92</v>
      </c>
      <c r="L26" s="13">
        <v>500</v>
      </c>
    </row>
    <row r="27" spans="1:12" ht="12.75">
      <c r="A27" s="27" t="s">
        <v>91</v>
      </c>
      <c r="B27" s="23" t="s">
        <v>60</v>
      </c>
      <c r="C27" s="13"/>
      <c r="D27" s="13"/>
      <c r="E27" s="22"/>
      <c r="F27" s="31"/>
      <c r="G27" s="22"/>
      <c r="H27" s="22"/>
      <c r="I27" s="40"/>
      <c r="J27" s="22">
        <v>45</v>
      </c>
      <c r="K27" s="13">
        <v>26.02</v>
      </c>
      <c r="L27" s="13">
        <v>20</v>
      </c>
    </row>
    <row r="28" spans="1:12" ht="12.75">
      <c r="A28" s="27" t="s">
        <v>110</v>
      </c>
      <c r="B28" s="23" t="s">
        <v>67</v>
      </c>
      <c r="C28" s="13"/>
      <c r="D28" s="13"/>
      <c r="E28" s="22"/>
      <c r="F28" s="31"/>
      <c r="G28" s="22"/>
      <c r="H28" s="22"/>
      <c r="I28" s="40"/>
      <c r="J28" s="22">
        <v>2700</v>
      </c>
      <c r="K28" s="13">
        <v>2466.97</v>
      </c>
      <c r="L28" s="13">
        <v>3000</v>
      </c>
    </row>
    <row r="29" spans="1:12" ht="12.75" hidden="1">
      <c r="A29" s="27"/>
      <c r="B29" s="23"/>
      <c r="C29" s="13"/>
      <c r="D29" s="13"/>
      <c r="E29" s="22"/>
      <c r="F29" s="31"/>
      <c r="G29" s="22"/>
      <c r="H29" s="22"/>
      <c r="I29" s="22"/>
      <c r="J29" s="22"/>
      <c r="K29" s="13"/>
      <c r="L29" s="13"/>
    </row>
    <row r="30" spans="1:12" ht="12.75">
      <c r="A30" s="27" t="s">
        <v>111</v>
      </c>
      <c r="B30" s="23" t="s">
        <v>61</v>
      </c>
      <c r="C30" s="13"/>
      <c r="D30" s="13"/>
      <c r="E30" s="22"/>
      <c r="F30" s="31"/>
      <c r="G30" s="22"/>
      <c r="H30" s="22"/>
      <c r="I30" s="40"/>
      <c r="J30" s="22">
        <v>3727</v>
      </c>
      <c r="K30" s="40">
        <v>3639.98</v>
      </c>
      <c r="L30" s="22">
        <v>4770</v>
      </c>
    </row>
    <row r="31" spans="1:12" ht="12.75">
      <c r="A31" s="27" t="s">
        <v>113</v>
      </c>
      <c r="B31" s="23" t="s">
        <v>68</v>
      </c>
      <c r="C31" s="13"/>
      <c r="D31" s="13"/>
      <c r="E31" s="22"/>
      <c r="F31" s="31"/>
      <c r="G31" s="22"/>
      <c r="H31" s="22"/>
      <c r="I31" s="40"/>
      <c r="J31" s="22">
        <v>16.5</v>
      </c>
      <c r="K31" s="13">
        <v>0</v>
      </c>
      <c r="L31" s="13">
        <v>16.5</v>
      </c>
    </row>
    <row r="32" spans="1:12" ht="11.25" customHeight="1" hidden="1">
      <c r="A32" s="27"/>
      <c r="B32" s="23"/>
      <c r="C32" s="13"/>
      <c r="D32" s="13"/>
      <c r="E32" s="22"/>
      <c r="F32" s="31"/>
      <c r="G32" s="22"/>
      <c r="H32" s="22"/>
      <c r="I32" s="22"/>
      <c r="J32" s="22"/>
      <c r="K32" s="13"/>
      <c r="L32" s="13"/>
    </row>
    <row r="33" spans="1:12" ht="12.75">
      <c r="A33" s="27" t="s">
        <v>114</v>
      </c>
      <c r="B33" s="23" t="s">
        <v>69</v>
      </c>
      <c r="C33" s="13"/>
      <c r="D33" s="13"/>
      <c r="E33" s="22"/>
      <c r="F33" s="31"/>
      <c r="G33" s="22"/>
      <c r="H33" s="22"/>
      <c r="I33" s="40"/>
      <c r="J33" s="22">
        <v>633</v>
      </c>
      <c r="K33" s="13">
        <f>493.07-199</f>
        <v>294.07</v>
      </c>
      <c r="L33" s="22">
        <v>540</v>
      </c>
    </row>
    <row r="34" spans="1:12" ht="13.5" customHeight="1" hidden="1">
      <c r="A34" s="27"/>
      <c r="B34" s="23"/>
      <c r="C34" s="13"/>
      <c r="D34" s="13"/>
      <c r="E34" s="22"/>
      <c r="F34" s="31"/>
      <c r="G34" s="22"/>
      <c r="H34" s="22"/>
      <c r="I34" s="22"/>
      <c r="J34" s="22"/>
      <c r="K34" s="13"/>
      <c r="L34" s="13"/>
    </row>
    <row r="35" spans="1:12" ht="13.5" customHeight="1">
      <c r="A35" s="27" t="s">
        <v>115</v>
      </c>
      <c r="B35" s="23" t="s">
        <v>70</v>
      </c>
      <c r="C35" s="13"/>
      <c r="D35" s="13"/>
      <c r="E35" s="22"/>
      <c r="F35" s="31"/>
      <c r="G35" s="22"/>
      <c r="H35" s="22"/>
      <c r="I35" s="40"/>
      <c r="J35" s="22">
        <v>1900</v>
      </c>
      <c r="K35" s="13">
        <v>1486.26</v>
      </c>
      <c r="L35" s="13">
        <v>1900</v>
      </c>
    </row>
    <row r="36" spans="1:12" ht="13.5" customHeight="1">
      <c r="A36" s="27" t="s">
        <v>116</v>
      </c>
      <c r="B36" s="23" t="s">
        <v>55</v>
      </c>
      <c r="C36" s="13"/>
      <c r="D36" s="13"/>
      <c r="E36" s="22"/>
      <c r="F36" s="31"/>
      <c r="G36" s="22"/>
      <c r="H36" s="22"/>
      <c r="I36" s="22"/>
      <c r="J36" s="22">
        <v>27650</v>
      </c>
      <c r="K36" s="13">
        <f>90.76+19980.63-84.54-43.92-73.27+67.26+4557.71+970+0.01</f>
        <v>25464.639999999996</v>
      </c>
      <c r="L36" s="22">
        <v>27566</v>
      </c>
    </row>
    <row r="37" spans="1:12" ht="12.75">
      <c r="A37" s="27" t="s">
        <v>118</v>
      </c>
      <c r="B37" s="23" t="s">
        <v>56</v>
      </c>
      <c r="C37" s="13"/>
      <c r="D37" s="13"/>
      <c r="E37" s="22"/>
      <c r="F37" s="31"/>
      <c r="G37" s="22"/>
      <c r="H37" s="22"/>
      <c r="I37" s="40"/>
      <c r="J37" s="22">
        <v>96</v>
      </c>
      <c r="K37" s="13">
        <v>98.64</v>
      </c>
      <c r="L37" s="13">
        <v>80</v>
      </c>
    </row>
    <row r="38" spans="1:12" ht="12.75">
      <c r="A38" s="27" t="s">
        <v>117</v>
      </c>
      <c r="B38" s="23" t="s">
        <v>71</v>
      </c>
      <c r="C38" s="13"/>
      <c r="D38" s="13"/>
      <c r="E38" s="22"/>
      <c r="F38" s="31"/>
      <c r="G38" s="22"/>
      <c r="H38" s="22"/>
      <c r="I38" s="40"/>
      <c r="J38" s="22">
        <v>30</v>
      </c>
      <c r="K38" s="13">
        <v>0</v>
      </c>
      <c r="L38" s="13">
        <v>0</v>
      </c>
    </row>
    <row r="39" spans="1:12" ht="12.75" hidden="1">
      <c r="A39" s="27"/>
      <c r="B39" s="23"/>
      <c r="C39" s="13"/>
      <c r="D39" s="13"/>
      <c r="E39" s="22"/>
      <c r="F39" s="31"/>
      <c r="G39" s="22"/>
      <c r="H39" s="22"/>
      <c r="I39" s="22"/>
      <c r="J39" s="22"/>
      <c r="K39" s="13"/>
      <c r="L39" s="13"/>
    </row>
    <row r="40" spans="1:12" ht="14.25" customHeight="1">
      <c r="A40" s="27" t="s">
        <v>112</v>
      </c>
      <c r="B40" s="26" t="s">
        <v>57</v>
      </c>
      <c r="C40" s="22"/>
      <c r="D40" s="16"/>
      <c r="E40" s="16"/>
      <c r="F40" s="32"/>
      <c r="G40" s="41"/>
      <c r="H40" s="22"/>
      <c r="I40" s="40"/>
      <c r="J40" s="22">
        <v>400</v>
      </c>
      <c r="K40" s="13">
        <v>0</v>
      </c>
      <c r="L40" s="13">
        <v>250</v>
      </c>
    </row>
    <row r="41" spans="1:12" ht="12.75" hidden="1">
      <c r="A41" s="27"/>
      <c r="B41" s="23"/>
      <c r="C41" s="13"/>
      <c r="D41" s="13"/>
      <c r="E41" s="22"/>
      <c r="F41" s="31"/>
      <c r="G41" s="22"/>
      <c r="H41" s="22"/>
      <c r="I41" s="22"/>
      <c r="J41" s="22"/>
      <c r="K41" s="13"/>
      <c r="L41" s="13"/>
    </row>
    <row r="42" spans="1:12" ht="12.75" hidden="1">
      <c r="A42" s="27"/>
      <c r="B42" s="23"/>
      <c r="C42" s="13"/>
      <c r="D42" s="13"/>
      <c r="E42" s="22"/>
      <c r="F42" s="31"/>
      <c r="G42" s="22"/>
      <c r="H42" s="22"/>
      <c r="I42" s="22"/>
      <c r="J42" s="22"/>
      <c r="K42" s="13"/>
      <c r="L42" s="13"/>
    </row>
    <row r="43" spans="1:12" ht="12.75" hidden="1">
      <c r="A43" s="27"/>
      <c r="B43" s="23"/>
      <c r="C43" s="13"/>
      <c r="D43" s="13"/>
      <c r="E43" s="22"/>
      <c r="F43" s="31"/>
      <c r="G43" s="22"/>
      <c r="H43" s="22"/>
      <c r="I43" s="22"/>
      <c r="J43" s="22"/>
      <c r="K43" s="13"/>
      <c r="L43" s="13"/>
    </row>
    <row r="44" spans="1:12" ht="12.75">
      <c r="A44" s="27" t="s">
        <v>119</v>
      </c>
      <c r="B44" s="23" t="s">
        <v>73</v>
      </c>
      <c r="C44" s="13"/>
      <c r="D44" s="13"/>
      <c r="E44" s="22"/>
      <c r="F44" s="31"/>
      <c r="G44" s="22"/>
      <c r="H44" s="22"/>
      <c r="I44" s="22"/>
      <c r="J44" s="22">
        <v>600</v>
      </c>
      <c r="K44" s="13">
        <v>471.55</v>
      </c>
      <c r="L44" s="13">
        <v>600</v>
      </c>
    </row>
    <row r="45" spans="1:12" ht="15">
      <c r="A45" s="27"/>
      <c r="B45" s="24" t="s">
        <v>72</v>
      </c>
      <c r="C45" s="16">
        <f>C9+C6</f>
        <v>0</v>
      </c>
      <c r="D45" s="16">
        <f>SUM(D40:D43)</f>
        <v>0</v>
      </c>
      <c r="E45" s="16"/>
      <c r="F45" s="32">
        <f>SUM(F23:F24)</f>
        <v>0</v>
      </c>
      <c r="G45" s="16">
        <f>G6+G9</f>
        <v>0</v>
      </c>
      <c r="H45" s="11">
        <f>C45+G45</f>
        <v>0</v>
      </c>
      <c r="I45" s="16">
        <f>I6+I9</f>
        <v>0</v>
      </c>
      <c r="J45" s="11">
        <f>J6+J9</f>
        <v>108262.1</v>
      </c>
      <c r="K45" s="11">
        <f>K6+K9</f>
        <v>97418.47</v>
      </c>
      <c r="L45" s="11">
        <f>L6+L9</f>
        <v>101799.14</v>
      </c>
    </row>
    <row r="46" spans="1:12" ht="12.75" hidden="1">
      <c r="A46" s="27"/>
      <c r="B46" s="14"/>
      <c r="C46" s="13"/>
      <c r="G46" s="22"/>
      <c r="H46" s="11">
        <f>C46+G46</f>
        <v>0</v>
      </c>
      <c r="I46" s="12"/>
      <c r="J46" s="22" t="e">
        <f>I46/H46*100</f>
        <v>#DIV/0!</v>
      </c>
      <c r="K46" s="13"/>
      <c r="L46" s="13"/>
    </row>
    <row r="47" spans="1:12" ht="15" hidden="1">
      <c r="A47" s="27"/>
      <c r="B47" s="17"/>
      <c r="C47" s="16"/>
      <c r="G47" s="22"/>
      <c r="H47" s="11">
        <f>C47+G47</f>
        <v>0</v>
      </c>
      <c r="I47" s="12"/>
      <c r="J47" s="22" t="e">
        <f>I47/H47*100</f>
        <v>#DIV/0!</v>
      </c>
      <c r="K47" s="13"/>
      <c r="L47" s="13"/>
    </row>
    <row r="49" ht="12.75">
      <c r="B49" s="45" t="s">
        <v>133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B1">
      <selection activeCell="J30" sqref="J30"/>
    </sheetView>
  </sheetViews>
  <sheetFormatPr defaultColWidth="9.140625" defaultRowHeight="12.75"/>
  <cols>
    <col min="1" max="1" width="5.7109375" style="0" hidden="1" customWidth="1"/>
    <col min="2" max="2" width="27.140625" style="0" customWidth="1"/>
    <col min="3" max="3" width="12.140625" style="2" hidden="1" customWidth="1"/>
    <col min="4" max="4" width="12.57421875" style="2" hidden="1" customWidth="1"/>
    <col min="5" max="6" width="12.00390625" style="2" hidden="1" customWidth="1"/>
    <col min="7" max="7" width="12.7109375" style="2" hidden="1" customWidth="1"/>
    <col min="8" max="8" width="10.140625" style="0" hidden="1" customWidth="1"/>
    <col min="9" max="9" width="12.7109375" style="2" hidden="1" customWidth="1"/>
    <col min="10" max="10" width="11.140625" style="2" customWidth="1"/>
  </cols>
  <sheetData>
    <row r="1" ht="15.75">
      <c r="B1" s="29" t="s">
        <v>137</v>
      </c>
    </row>
    <row r="3" spans="2:6" ht="21" customHeight="1">
      <c r="B3" s="1" t="s">
        <v>0</v>
      </c>
      <c r="D3" s="3" t="s">
        <v>1</v>
      </c>
      <c r="E3" s="4"/>
      <c r="F3" s="4" t="s">
        <v>128</v>
      </c>
    </row>
    <row r="4" spans="3:10" ht="12.75">
      <c r="C4" s="5" t="s">
        <v>2</v>
      </c>
      <c r="D4" s="34" t="s">
        <v>3</v>
      </c>
      <c r="E4" s="5" t="s">
        <v>125</v>
      </c>
      <c r="F4" s="5" t="s">
        <v>2</v>
      </c>
      <c r="G4" s="36" t="s">
        <v>3</v>
      </c>
      <c r="H4" s="36" t="s">
        <v>2</v>
      </c>
      <c r="I4" s="36" t="s">
        <v>3</v>
      </c>
      <c r="J4" s="36" t="s">
        <v>135</v>
      </c>
    </row>
    <row r="5" spans="3:10" ht="12.75">
      <c r="C5" s="7" t="s">
        <v>129</v>
      </c>
      <c r="D5" s="35" t="s">
        <v>4</v>
      </c>
      <c r="E5" s="39" t="s">
        <v>126</v>
      </c>
      <c r="F5" s="39" t="s">
        <v>127</v>
      </c>
      <c r="G5" s="42" t="s">
        <v>131</v>
      </c>
      <c r="H5" s="44" t="s">
        <v>130</v>
      </c>
      <c r="I5" s="46" t="s">
        <v>134</v>
      </c>
      <c r="J5" s="19" t="s">
        <v>136</v>
      </c>
    </row>
    <row r="6" spans="1:10" ht="12.75">
      <c r="A6" s="27"/>
      <c r="B6" s="10" t="s">
        <v>5</v>
      </c>
      <c r="C6" s="11">
        <f aca="true" t="shared" si="0" ref="C6:H6">SUM(C7:C20)</f>
        <v>0</v>
      </c>
      <c r="D6" s="30">
        <f t="shared" si="0"/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43">
        <f t="shared" si="0"/>
        <v>32907</v>
      </c>
      <c r="I6" s="11">
        <f>SUM(I7:I20)</f>
        <v>26883.5</v>
      </c>
      <c r="J6" s="11">
        <f>SUM(J7:J20)</f>
        <v>37925</v>
      </c>
    </row>
    <row r="7" spans="1:10" ht="12.75">
      <c r="A7" s="27" t="s">
        <v>75</v>
      </c>
      <c r="B7" s="12" t="s">
        <v>6</v>
      </c>
      <c r="C7" s="13"/>
      <c r="D7" s="31"/>
      <c r="E7" s="22"/>
      <c r="F7" s="22"/>
      <c r="G7" s="13"/>
      <c r="H7" s="40">
        <v>5500</v>
      </c>
      <c r="I7" s="13">
        <v>4891.75</v>
      </c>
      <c r="J7" s="13">
        <v>7800</v>
      </c>
    </row>
    <row r="8" spans="1:10" ht="12.75">
      <c r="A8" s="27" t="s">
        <v>76</v>
      </c>
      <c r="B8" s="14" t="s">
        <v>7</v>
      </c>
      <c r="C8" s="13"/>
      <c r="D8" s="31"/>
      <c r="E8" s="22"/>
      <c r="F8" s="22"/>
      <c r="G8" s="13"/>
      <c r="H8" s="40">
        <v>700</v>
      </c>
      <c r="I8" s="13">
        <v>294.58</v>
      </c>
      <c r="J8" s="13">
        <v>350</v>
      </c>
    </row>
    <row r="9" spans="1:10" ht="12.75">
      <c r="A9" s="27" t="s">
        <v>77</v>
      </c>
      <c r="B9" s="14" t="s">
        <v>8</v>
      </c>
      <c r="C9" s="13"/>
      <c r="D9" s="31"/>
      <c r="E9" s="22"/>
      <c r="F9" s="22"/>
      <c r="G9" s="13"/>
      <c r="H9" s="40">
        <v>450</v>
      </c>
      <c r="I9" s="13">
        <v>422.36</v>
      </c>
      <c r="J9" s="13">
        <v>650</v>
      </c>
    </row>
    <row r="10" spans="1:10" ht="12.75">
      <c r="A10" s="27" t="s">
        <v>78</v>
      </c>
      <c r="B10" s="14" t="s">
        <v>9</v>
      </c>
      <c r="C10" s="13"/>
      <c r="D10" s="31"/>
      <c r="E10" s="22"/>
      <c r="F10" s="22"/>
      <c r="G10" s="13"/>
      <c r="H10" s="40">
        <v>5800</v>
      </c>
      <c r="I10" s="13">
        <v>5031.17</v>
      </c>
      <c r="J10" s="13">
        <v>7200</v>
      </c>
    </row>
    <row r="11" spans="1:10" ht="12" customHeight="1" hidden="1">
      <c r="A11" s="27"/>
      <c r="B11" s="14" t="s">
        <v>10</v>
      </c>
      <c r="C11" s="13"/>
      <c r="D11" s="31"/>
      <c r="E11" s="22"/>
      <c r="F11" s="22"/>
      <c r="G11" s="13"/>
      <c r="H11" s="40"/>
      <c r="I11" s="13"/>
      <c r="J11" s="13"/>
    </row>
    <row r="12" spans="1:10" ht="12.75" hidden="1">
      <c r="A12" s="27"/>
      <c r="B12" s="14"/>
      <c r="C12" s="13"/>
      <c r="D12" s="31"/>
      <c r="E12" s="22"/>
      <c r="F12" s="22"/>
      <c r="G12" s="13"/>
      <c r="H12" s="40"/>
      <c r="I12" s="13"/>
      <c r="J12" s="13"/>
    </row>
    <row r="13" spans="1:10" ht="12.75">
      <c r="A13" s="27" t="s">
        <v>79</v>
      </c>
      <c r="B13" s="14" t="s">
        <v>11</v>
      </c>
      <c r="C13" s="13"/>
      <c r="D13" s="31"/>
      <c r="E13" s="22"/>
      <c r="F13" s="22"/>
      <c r="G13" s="13"/>
      <c r="H13" s="40">
        <v>15000</v>
      </c>
      <c r="I13" s="13">
        <v>10905.46</v>
      </c>
      <c r="J13" s="13">
        <v>15000</v>
      </c>
    </row>
    <row r="14" spans="1:10" ht="12.75">
      <c r="A14" s="27" t="s">
        <v>80</v>
      </c>
      <c r="B14" s="14" t="s">
        <v>12</v>
      </c>
      <c r="C14" s="13"/>
      <c r="D14" s="31"/>
      <c r="E14" s="22"/>
      <c r="F14" s="22"/>
      <c r="G14" s="13"/>
      <c r="H14" s="40">
        <v>1500</v>
      </c>
      <c r="I14" s="13">
        <v>1359.68</v>
      </c>
      <c r="J14" s="13">
        <v>1500</v>
      </c>
    </row>
    <row r="15" spans="1:10" ht="12.75">
      <c r="A15" s="27" t="s">
        <v>81</v>
      </c>
      <c r="B15" s="14" t="s">
        <v>13</v>
      </c>
      <c r="C15" s="13"/>
      <c r="D15" s="31"/>
      <c r="E15" s="22"/>
      <c r="F15" s="22"/>
      <c r="G15" s="13"/>
      <c r="H15" s="40">
        <v>1657.8</v>
      </c>
      <c r="I15" s="13">
        <v>1598.49</v>
      </c>
      <c r="J15" s="13">
        <v>1982</v>
      </c>
    </row>
    <row r="16" spans="1:10" ht="12.75">
      <c r="A16" s="27" t="s">
        <v>82</v>
      </c>
      <c r="B16" s="14" t="s">
        <v>14</v>
      </c>
      <c r="C16" s="13"/>
      <c r="D16" s="31"/>
      <c r="E16" s="22"/>
      <c r="F16" s="22"/>
      <c r="G16" s="13"/>
      <c r="H16" s="40">
        <v>84.2</v>
      </c>
      <c r="I16" s="13">
        <v>84.57</v>
      </c>
      <c r="J16" s="13">
        <v>93</v>
      </c>
    </row>
    <row r="17" spans="1:10" ht="12.75">
      <c r="A17" s="27" t="s">
        <v>83</v>
      </c>
      <c r="B17" s="14" t="s">
        <v>15</v>
      </c>
      <c r="C17" s="13"/>
      <c r="D17" s="31"/>
      <c r="E17" s="22"/>
      <c r="F17" s="22"/>
      <c r="G17" s="13"/>
      <c r="H17" s="40">
        <v>300</v>
      </c>
      <c r="I17" s="13">
        <v>277.35</v>
      </c>
      <c r="J17" s="13">
        <v>300</v>
      </c>
    </row>
    <row r="18" spans="1:10" ht="12.75">
      <c r="A18" s="27"/>
      <c r="B18" s="14" t="s">
        <v>138</v>
      </c>
      <c r="C18" s="13"/>
      <c r="D18" s="31"/>
      <c r="E18" s="22"/>
      <c r="F18" s="22"/>
      <c r="G18" s="13"/>
      <c r="H18" s="40"/>
      <c r="I18" s="13"/>
      <c r="J18" s="13">
        <v>700</v>
      </c>
    </row>
    <row r="19" spans="1:10" ht="12.75">
      <c r="A19" s="27" t="s">
        <v>84</v>
      </c>
      <c r="B19" s="14" t="s">
        <v>16</v>
      </c>
      <c r="C19" s="13"/>
      <c r="D19" s="31"/>
      <c r="E19" s="22"/>
      <c r="F19" s="22"/>
      <c r="G19" s="13"/>
      <c r="H19" s="40">
        <v>1780</v>
      </c>
      <c r="I19" s="13">
        <v>1921.44</v>
      </c>
      <c r="J19" s="13">
        <v>2000</v>
      </c>
    </row>
    <row r="20" spans="1:10" ht="12.75">
      <c r="A20" s="27" t="s">
        <v>95</v>
      </c>
      <c r="B20" s="14" t="s">
        <v>17</v>
      </c>
      <c r="C20" s="13"/>
      <c r="D20" s="31"/>
      <c r="E20" s="22"/>
      <c r="F20" s="22"/>
      <c r="G20" s="13"/>
      <c r="H20" s="40">
        <v>135</v>
      </c>
      <c r="I20" s="13">
        <f>1.1+18.7+2.85+74</f>
        <v>96.65</v>
      </c>
      <c r="J20" s="13">
        <v>350</v>
      </c>
    </row>
    <row r="21" spans="1:10" ht="12" customHeight="1" hidden="1">
      <c r="A21" s="27"/>
      <c r="B21" s="14"/>
      <c r="C21" s="13"/>
      <c r="D21" s="31"/>
      <c r="E21" s="11"/>
      <c r="F21" s="11">
        <f>C21+E21</f>
        <v>0</v>
      </c>
      <c r="G21" s="13"/>
      <c r="H21" s="43" t="e">
        <f>G21/F21*100</f>
        <v>#DIV/0!</v>
      </c>
      <c r="I21" s="13"/>
      <c r="J21" s="13"/>
    </row>
    <row r="22" spans="1:10" ht="12" customHeight="1" hidden="1">
      <c r="A22" s="27"/>
      <c r="B22" s="14"/>
      <c r="C22" s="13"/>
      <c r="D22" s="31"/>
      <c r="E22" s="11"/>
      <c r="F22" s="11">
        <f>C22+E22</f>
        <v>0</v>
      </c>
      <c r="G22" s="13"/>
      <c r="H22" s="43" t="e">
        <f>G22/F22*100</f>
        <v>#DIV/0!</v>
      </c>
      <c r="I22" s="13"/>
      <c r="J22" s="13"/>
    </row>
    <row r="23" spans="1:10" ht="12.75">
      <c r="A23" s="27"/>
      <c r="B23" s="10" t="s">
        <v>18</v>
      </c>
      <c r="C23" s="11">
        <f>SUM(C24:C33)</f>
        <v>0</v>
      </c>
      <c r="D23" s="30">
        <f>SUM(D24:D33)</f>
        <v>0</v>
      </c>
      <c r="E23" s="11">
        <f>SUM(E24:E33)</f>
        <v>0</v>
      </c>
      <c r="F23" s="11">
        <f>C23+E23</f>
        <v>0</v>
      </c>
      <c r="G23" s="11">
        <f>SUM(G24:G33)</f>
        <v>0</v>
      </c>
      <c r="H23" s="43">
        <f>SUM(H24:H33)</f>
        <v>26910</v>
      </c>
      <c r="I23" s="11">
        <f>SUM(I24:I33)</f>
        <v>23926.16</v>
      </c>
      <c r="J23" s="11">
        <f>SUM(J24:J33)</f>
        <v>27075</v>
      </c>
    </row>
    <row r="24" spans="1:10" ht="12.75">
      <c r="A24" s="27" t="s">
        <v>85</v>
      </c>
      <c r="B24" s="14" t="s">
        <v>19</v>
      </c>
      <c r="C24" s="13"/>
      <c r="D24" s="31"/>
      <c r="E24" s="22"/>
      <c r="F24" s="22"/>
      <c r="G24" s="13"/>
      <c r="H24" s="40">
        <v>280</v>
      </c>
      <c r="I24" s="13">
        <v>250.21</v>
      </c>
      <c r="J24" s="13">
        <v>130</v>
      </c>
    </row>
    <row r="25" spans="1:10" ht="12.75">
      <c r="A25" s="27" t="s">
        <v>86</v>
      </c>
      <c r="B25" s="14" t="s">
        <v>20</v>
      </c>
      <c r="C25" s="13"/>
      <c r="D25" s="31"/>
      <c r="E25" s="22"/>
      <c r="F25" s="22"/>
      <c r="G25" s="13"/>
      <c r="H25" s="40">
        <v>800</v>
      </c>
      <c r="I25" s="13">
        <v>1185.78</v>
      </c>
      <c r="J25" s="13">
        <v>1500</v>
      </c>
    </row>
    <row r="26" spans="1:10" ht="12.75">
      <c r="A26" s="27" t="s">
        <v>87</v>
      </c>
      <c r="B26" s="14" t="s">
        <v>21</v>
      </c>
      <c r="C26" s="13"/>
      <c r="D26" s="31"/>
      <c r="E26" s="22"/>
      <c r="F26" s="22"/>
      <c r="G26" s="13"/>
      <c r="H26" s="40">
        <v>14000</v>
      </c>
      <c r="I26" s="13">
        <v>11474.79</v>
      </c>
      <c r="J26" s="13">
        <v>12000</v>
      </c>
    </row>
    <row r="27" spans="1:10" ht="12.75">
      <c r="A27" s="27" t="s">
        <v>88</v>
      </c>
      <c r="B27" s="14" t="s">
        <v>22</v>
      </c>
      <c r="C27" s="13"/>
      <c r="D27" s="31"/>
      <c r="E27" s="22"/>
      <c r="F27" s="22"/>
      <c r="G27" s="13"/>
      <c r="H27" s="40">
        <v>2450</v>
      </c>
      <c r="I27" s="40">
        <v>1416.95</v>
      </c>
      <c r="J27" s="22">
        <v>5000</v>
      </c>
    </row>
    <row r="28" spans="1:10" ht="12.75">
      <c r="A28" s="27" t="s">
        <v>89</v>
      </c>
      <c r="B28" s="14" t="s">
        <v>23</v>
      </c>
      <c r="C28" s="13"/>
      <c r="D28" s="31"/>
      <c r="E28" s="22"/>
      <c r="F28" s="22"/>
      <c r="G28" s="13"/>
      <c r="H28" s="40">
        <v>40</v>
      </c>
      <c r="I28" s="13">
        <v>30.82</v>
      </c>
      <c r="J28" s="22">
        <v>40</v>
      </c>
    </row>
    <row r="29" spans="1:10" ht="12.75">
      <c r="A29" s="27" t="s">
        <v>90</v>
      </c>
      <c r="B29" s="14" t="s">
        <v>24</v>
      </c>
      <c r="C29" s="13"/>
      <c r="D29" s="31"/>
      <c r="E29" s="22"/>
      <c r="F29" s="22"/>
      <c r="G29" s="13"/>
      <c r="H29" s="40">
        <v>400</v>
      </c>
      <c r="I29" s="13">
        <v>414.27</v>
      </c>
      <c r="J29" s="22">
        <v>520</v>
      </c>
    </row>
    <row r="30" spans="1:10" ht="12.75">
      <c r="A30" s="27" t="s">
        <v>91</v>
      </c>
      <c r="B30" s="14" t="s">
        <v>25</v>
      </c>
      <c r="C30" s="13"/>
      <c r="D30" s="31"/>
      <c r="E30" s="22"/>
      <c r="F30" s="22"/>
      <c r="G30" s="13"/>
      <c r="H30" s="40">
        <v>30</v>
      </c>
      <c r="I30" s="13">
        <v>35.13</v>
      </c>
      <c r="J30" s="22">
        <v>180</v>
      </c>
    </row>
    <row r="31" spans="1:10" ht="12.75">
      <c r="A31" s="27" t="s">
        <v>92</v>
      </c>
      <c r="B31" s="14" t="s">
        <v>58</v>
      </c>
      <c r="C31" s="13"/>
      <c r="D31" s="31"/>
      <c r="E31" s="22"/>
      <c r="F31" s="22"/>
      <c r="G31" s="13"/>
      <c r="H31" s="40">
        <v>150</v>
      </c>
      <c r="I31" s="13">
        <v>112.08</v>
      </c>
      <c r="J31" s="13">
        <v>120</v>
      </c>
    </row>
    <row r="32" spans="1:10" ht="12.75">
      <c r="A32" s="27" t="s">
        <v>93</v>
      </c>
      <c r="B32" s="14" t="s">
        <v>26</v>
      </c>
      <c r="C32" s="13"/>
      <c r="D32" s="31"/>
      <c r="E32" s="22"/>
      <c r="F32" s="22"/>
      <c r="G32" s="13"/>
      <c r="H32" s="40">
        <v>300</v>
      </c>
      <c r="I32" s="13">
        <v>169.91</v>
      </c>
      <c r="J32" s="13">
        <v>200</v>
      </c>
    </row>
    <row r="33" spans="1:10" ht="12.75">
      <c r="A33" s="27" t="s">
        <v>94</v>
      </c>
      <c r="B33" s="14" t="s">
        <v>27</v>
      </c>
      <c r="C33" s="13"/>
      <c r="D33" s="31"/>
      <c r="E33" s="22"/>
      <c r="F33" s="22"/>
      <c r="G33" s="13"/>
      <c r="H33" s="40">
        <v>8460</v>
      </c>
      <c r="I33" s="13">
        <f>5+314.67+297.56+253.26+18+3.1+5+26+0.38+0.04+39.6+31.04+242.23+35.29+39.62+14.21+233.74+280.55+3185.02+2061.24+61.4+1779.18-89.9-0.01</f>
        <v>8836.22</v>
      </c>
      <c r="J33" s="13">
        <v>7385</v>
      </c>
    </row>
    <row r="34" spans="1:10" ht="15">
      <c r="A34" s="27"/>
      <c r="B34" s="15" t="s">
        <v>28</v>
      </c>
      <c r="C34" s="16">
        <f>C6+C23</f>
        <v>0</v>
      </c>
      <c r="D34" s="32">
        <f>D6+D23</f>
        <v>0</v>
      </c>
      <c r="E34" s="16">
        <f>E6+E23</f>
        <v>0</v>
      </c>
      <c r="F34" s="16">
        <f>C34+E34</f>
        <v>0</v>
      </c>
      <c r="G34" s="16">
        <f>G6+G23</f>
        <v>0</v>
      </c>
      <c r="H34" s="43">
        <f>H6+H23</f>
        <v>59817</v>
      </c>
      <c r="I34" s="11">
        <f>I6+I23</f>
        <v>50809.66</v>
      </c>
      <c r="J34" s="11">
        <f>J6+J23</f>
        <v>65000</v>
      </c>
    </row>
    <row r="35" spans="1:10" ht="12.75">
      <c r="A35" s="27"/>
      <c r="B35" s="10" t="s">
        <v>29</v>
      </c>
      <c r="C35" s="11">
        <f aca="true" t="shared" si="1" ref="C35:H35">SUM(C37:C48)</f>
        <v>0</v>
      </c>
      <c r="D35" s="11">
        <f t="shared" si="1"/>
        <v>0</v>
      </c>
      <c r="E35" s="11">
        <f t="shared" si="1"/>
        <v>0</v>
      </c>
      <c r="F35" s="11">
        <f t="shared" si="1"/>
        <v>0</v>
      </c>
      <c r="G35" s="11">
        <f t="shared" si="1"/>
        <v>0</v>
      </c>
      <c r="H35" s="43">
        <f t="shared" si="1"/>
        <v>13374.1</v>
      </c>
      <c r="I35" s="11">
        <f>SUM(I37:I48)</f>
        <v>11311.4</v>
      </c>
      <c r="J35" s="11">
        <f>SUM(J37:J48)</f>
        <v>11270.9</v>
      </c>
    </row>
    <row r="36" spans="1:10" ht="15" customHeight="1" hidden="1">
      <c r="A36" s="27"/>
      <c r="B36" s="14" t="s">
        <v>30</v>
      </c>
      <c r="C36" s="13"/>
      <c r="D36" s="31"/>
      <c r="E36" s="22"/>
      <c r="F36" s="11">
        <f>C36+E36</f>
        <v>0</v>
      </c>
      <c r="G36" s="13"/>
      <c r="H36" s="43" t="e">
        <f>G36/F36*100</f>
        <v>#DIV/0!</v>
      </c>
      <c r="I36" s="13"/>
      <c r="J36" s="13"/>
    </row>
    <row r="37" spans="1:10" ht="14.25" customHeight="1">
      <c r="A37" s="27" t="s">
        <v>96</v>
      </c>
      <c r="B37" s="14" t="s">
        <v>31</v>
      </c>
      <c r="C37" s="13"/>
      <c r="D37" s="31"/>
      <c r="E37" s="22"/>
      <c r="F37" s="22"/>
      <c r="G37" s="13"/>
      <c r="H37" s="40">
        <v>12324.1</v>
      </c>
      <c r="I37" s="22">
        <v>10270.09</v>
      </c>
      <c r="J37" s="22">
        <v>11240.9</v>
      </c>
    </row>
    <row r="38" spans="1:10" ht="12" customHeight="1" hidden="1">
      <c r="A38" s="27"/>
      <c r="B38" s="14" t="s">
        <v>32</v>
      </c>
      <c r="C38" s="13"/>
      <c r="D38" s="31"/>
      <c r="E38" s="22"/>
      <c r="F38" s="22"/>
      <c r="G38" s="13"/>
      <c r="H38" s="40"/>
      <c r="I38" s="13"/>
      <c r="J38" s="13"/>
    </row>
    <row r="39" spans="1:10" ht="13.5" customHeight="1" hidden="1">
      <c r="A39" s="27"/>
      <c r="B39" s="14" t="s">
        <v>33</v>
      </c>
      <c r="C39" s="13"/>
      <c r="D39" s="31"/>
      <c r="E39" s="22"/>
      <c r="F39" s="22"/>
      <c r="G39" s="13"/>
      <c r="H39" s="40"/>
      <c r="I39" s="13"/>
      <c r="J39" s="13"/>
    </row>
    <row r="40" spans="1:10" ht="11.25" customHeight="1" hidden="1">
      <c r="A40" s="27"/>
      <c r="B40" s="14"/>
      <c r="C40" s="13"/>
      <c r="D40" s="31"/>
      <c r="E40" s="22"/>
      <c r="F40" s="22"/>
      <c r="G40" s="13"/>
      <c r="H40" s="40"/>
      <c r="I40" s="13"/>
      <c r="J40" s="13"/>
    </row>
    <row r="41" spans="1:10" ht="12.75" customHeight="1" hidden="1">
      <c r="A41" s="27"/>
      <c r="B41" s="14" t="s">
        <v>34</v>
      </c>
      <c r="C41" s="13"/>
      <c r="D41" s="31"/>
      <c r="E41" s="22"/>
      <c r="F41" s="22"/>
      <c r="G41" s="13"/>
      <c r="H41" s="40"/>
      <c r="I41" s="13"/>
      <c r="J41" s="13"/>
    </row>
    <row r="42" spans="1:10" ht="13.5" customHeight="1">
      <c r="A42" s="27" t="s">
        <v>97</v>
      </c>
      <c r="B42" s="14" t="s">
        <v>35</v>
      </c>
      <c r="C42" s="13"/>
      <c r="D42" s="31"/>
      <c r="E42" s="22"/>
      <c r="F42" s="22"/>
      <c r="G42" s="13"/>
      <c r="H42" s="40">
        <v>1050</v>
      </c>
      <c r="I42" s="13">
        <v>1041.31</v>
      </c>
      <c r="J42" s="13">
        <v>30</v>
      </c>
    </row>
    <row r="43" spans="1:10" ht="10.5" customHeight="1" hidden="1">
      <c r="A43" s="27"/>
      <c r="B43" s="14"/>
      <c r="C43" s="13"/>
      <c r="D43" s="31"/>
      <c r="E43" s="22"/>
      <c r="F43" s="22"/>
      <c r="G43" s="13"/>
      <c r="H43" s="40"/>
      <c r="I43" s="13"/>
      <c r="J43" s="13"/>
    </row>
    <row r="44" spans="1:10" ht="12" customHeight="1" hidden="1">
      <c r="A44" s="27"/>
      <c r="B44" s="14" t="s">
        <v>33</v>
      </c>
      <c r="C44" s="13"/>
      <c r="D44" s="31"/>
      <c r="E44" s="22"/>
      <c r="F44" s="22"/>
      <c r="G44" s="13"/>
      <c r="H44" s="40"/>
      <c r="I44" s="13"/>
      <c r="J44" s="13"/>
    </row>
    <row r="45" spans="1:10" ht="12.75" customHeight="1" hidden="1">
      <c r="A45" s="27"/>
      <c r="B45" s="14" t="s">
        <v>36</v>
      </c>
      <c r="C45" s="13"/>
      <c r="D45" s="31"/>
      <c r="E45" s="22"/>
      <c r="F45" s="22"/>
      <c r="G45" s="13"/>
      <c r="H45" s="40"/>
      <c r="I45" s="13"/>
      <c r="J45" s="13"/>
    </row>
    <row r="46" spans="1:10" ht="13.5" customHeight="1" hidden="1">
      <c r="A46" s="27"/>
      <c r="B46" s="14"/>
      <c r="C46" s="13"/>
      <c r="D46" s="31"/>
      <c r="E46" s="22"/>
      <c r="F46" s="22"/>
      <c r="G46" s="13"/>
      <c r="H46" s="40"/>
      <c r="I46" s="13"/>
      <c r="J46" s="13"/>
    </row>
    <row r="47" spans="1:10" ht="15.75" customHeight="1" hidden="1">
      <c r="A47" s="27"/>
      <c r="B47" s="14" t="s">
        <v>37</v>
      </c>
      <c r="C47" s="13"/>
      <c r="D47" s="31"/>
      <c r="E47" s="22"/>
      <c r="F47" s="22"/>
      <c r="G47" s="13"/>
      <c r="H47" s="40"/>
      <c r="I47" s="13"/>
      <c r="J47" s="13"/>
    </row>
    <row r="48" spans="1:10" ht="12.75" hidden="1">
      <c r="A48" s="27"/>
      <c r="B48" s="14"/>
      <c r="C48" s="13"/>
      <c r="D48" s="31"/>
      <c r="E48" s="22"/>
      <c r="F48" s="22"/>
      <c r="G48" s="13"/>
      <c r="H48" s="40"/>
      <c r="I48" s="13"/>
      <c r="J48" s="13"/>
    </row>
    <row r="49" spans="1:10" ht="15">
      <c r="A49" s="27"/>
      <c r="B49" s="15" t="s">
        <v>38</v>
      </c>
      <c r="C49" s="16">
        <f>C34+C35</f>
        <v>0</v>
      </c>
      <c r="D49" s="32">
        <f>D34+D35</f>
        <v>0</v>
      </c>
      <c r="E49" s="16">
        <f>E34+E35</f>
        <v>0</v>
      </c>
      <c r="F49" s="16">
        <f>C49+E49</f>
        <v>0</v>
      </c>
      <c r="G49" s="16">
        <f>G34+G35</f>
        <v>0</v>
      </c>
      <c r="H49" s="43">
        <f>H34+H35</f>
        <v>73191.1</v>
      </c>
      <c r="I49" s="11">
        <f>I34+I35</f>
        <v>62121.060000000005</v>
      </c>
      <c r="J49" s="11">
        <f>J34+J35</f>
        <v>76270.9</v>
      </c>
    </row>
    <row r="50" spans="1:10" ht="12.75" customHeight="1" hidden="1">
      <c r="A50" s="27"/>
      <c r="B50" s="14"/>
      <c r="C50" s="13"/>
      <c r="D50" s="31">
        <v>0</v>
      </c>
      <c r="E50" s="22"/>
      <c r="F50" s="11">
        <f>C50+E50</f>
        <v>0</v>
      </c>
      <c r="G50" s="13"/>
      <c r="H50" s="43" t="e">
        <f>G50/F50*100</f>
        <v>#DIV/0!</v>
      </c>
      <c r="I50" s="13"/>
      <c r="J50" s="13"/>
    </row>
    <row r="51" spans="1:10" ht="12.75" hidden="1">
      <c r="A51" s="27"/>
      <c r="B51" s="14"/>
      <c r="C51" s="13"/>
      <c r="D51" s="31">
        <v>0</v>
      </c>
      <c r="E51" s="22"/>
      <c r="F51" s="11">
        <f>C51+E51</f>
        <v>0</v>
      </c>
      <c r="G51" s="13"/>
      <c r="H51" s="43" t="e">
        <f>G51/F51*100</f>
        <v>#DIV/0!</v>
      </c>
      <c r="I51" s="13"/>
      <c r="J51" s="13"/>
    </row>
    <row r="52" spans="1:10" ht="15" hidden="1">
      <c r="A52" s="27"/>
      <c r="B52" s="15"/>
      <c r="C52" s="16"/>
      <c r="D52" s="32">
        <f>D49+D51</f>
        <v>0</v>
      </c>
      <c r="E52" s="16"/>
      <c r="F52" s="11">
        <f>C52+E52</f>
        <v>0</v>
      </c>
      <c r="G52" s="16"/>
      <c r="H52" s="43" t="e">
        <f>G52/F52*100</f>
        <v>#DIV/0!</v>
      </c>
      <c r="I52" s="13"/>
      <c r="J52" s="13"/>
    </row>
    <row r="53" spans="1:10" ht="12.75">
      <c r="A53" s="27" t="s">
        <v>98</v>
      </c>
      <c r="B53" s="14" t="s">
        <v>39</v>
      </c>
      <c r="C53" s="13"/>
      <c r="E53" s="13"/>
      <c r="F53" s="22"/>
      <c r="G53" s="13"/>
      <c r="H53" s="40">
        <v>600</v>
      </c>
      <c r="I53" s="13">
        <v>471.55</v>
      </c>
      <c r="J53" s="13">
        <v>600</v>
      </c>
    </row>
    <row r="54" spans="1:10" ht="15">
      <c r="A54" s="27"/>
      <c r="B54" s="17" t="s">
        <v>38</v>
      </c>
      <c r="C54" s="16">
        <f>SUM(C49:C53)</f>
        <v>0</v>
      </c>
      <c r="E54" s="16" t="e">
        <f>E49+E53+#REF!</f>
        <v>#REF!</v>
      </c>
      <c r="F54" s="16" t="e">
        <f>C54+E54</f>
        <v>#REF!</v>
      </c>
      <c r="G54" s="16">
        <f>SUM(G49:G53)</f>
        <v>0</v>
      </c>
      <c r="H54" s="43" t="e">
        <f>H49+H53+#REF!</f>
        <v>#REF!</v>
      </c>
      <c r="I54" s="11" t="e">
        <f>I49+I53+#REF!</f>
        <v>#REF!</v>
      </c>
      <c r="J54" s="11">
        <f>J49+J53</f>
        <v>76870.9</v>
      </c>
    </row>
    <row r="55" spans="5:7" ht="12.75">
      <c r="E55" s="9"/>
      <c r="F55" s="9"/>
      <c r="G55" s="9"/>
    </row>
    <row r="56" ht="12.75">
      <c r="B56" s="2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Nepomuk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piherovairena</dc:creator>
  <cp:keywords/>
  <dc:description/>
  <cp:lastModifiedBy>Jenda</cp:lastModifiedBy>
  <cp:lastPrinted>2012-12-03T04:27:54Z</cp:lastPrinted>
  <dcterms:created xsi:type="dcterms:W3CDTF">2005-11-22T12:54:29Z</dcterms:created>
  <dcterms:modified xsi:type="dcterms:W3CDTF">2012-12-04T18:12:36Z</dcterms:modified>
  <cp:category/>
  <cp:version/>
  <cp:contentType/>
  <cp:contentStatus/>
</cp:coreProperties>
</file>